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680" yWindow="18220" windowWidth="36880" windowHeight="18380" tabRatio="500" activeTab="1"/>
  </bookViews>
  <sheets>
    <sheet name="Investitionsrechnung" sheetId="1" r:id="rId1"/>
    <sheet name=" Leistung und Energie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7" i="2"/>
  <c r="D104" i="2"/>
  <c r="D105" i="2"/>
  <c r="H4" i="2"/>
  <c r="H7" i="2"/>
  <c r="I7" i="2"/>
  <c r="F8" i="2"/>
  <c r="H8" i="2"/>
  <c r="I8" i="2"/>
  <c r="F9" i="2"/>
  <c r="H9" i="2"/>
  <c r="I9" i="2"/>
  <c r="F10" i="2"/>
  <c r="H10" i="2"/>
  <c r="I10" i="2"/>
  <c r="F11" i="2"/>
  <c r="H11" i="2"/>
  <c r="I11" i="2"/>
  <c r="F12" i="2"/>
  <c r="H12" i="2"/>
  <c r="I12" i="2"/>
  <c r="F13" i="2"/>
  <c r="H13" i="2"/>
  <c r="I13" i="2"/>
  <c r="F14" i="2"/>
  <c r="H14" i="2"/>
  <c r="I14" i="2"/>
  <c r="F15" i="2"/>
  <c r="H15" i="2"/>
  <c r="I15" i="2"/>
  <c r="F16" i="2"/>
  <c r="H16" i="2"/>
  <c r="I16" i="2"/>
  <c r="F17" i="2"/>
  <c r="H17" i="2"/>
  <c r="I17" i="2"/>
  <c r="F18" i="2"/>
  <c r="H18" i="2"/>
  <c r="I18" i="2"/>
  <c r="F19" i="2"/>
  <c r="H19" i="2"/>
  <c r="I19" i="2"/>
  <c r="F20" i="2"/>
  <c r="H20" i="2"/>
  <c r="I20" i="2"/>
  <c r="F21" i="2"/>
  <c r="H21" i="2"/>
  <c r="I21" i="2"/>
  <c r="F22" i="2"/>
  <c r="H22" i="2"/>
  <c r="I22" i="2"/>
  <c r="F23" i="2"/>
  <c r="H23" i="2"/>
  <c r="I23" i="2"/>
  <c r="F24" i="2"/>
  <c r="H24" i="2"/>
  <c r="I24" i="2"/>
  <c r="F25" i="2"/>
  <c r="H25" i="2"/>
  <c r="I25" i="2"/>
  <c r="F26" i="2"/>
  <c r="H26" i="2"/>
  <c r="I26" i="2"/>
  <c r="F27" i="2"/>
  <c r="H27" i="2"/>
  <c r="I27" i="2"/>
  <c r="F28" i="2"/>
  <c r="H28" i="2"/>
  <c r="I28" i="2"/>
  <c r="F29" i="2"/>
  <c r="H29" i="2"/>
  <c r="I29" i="2"/>
  <c r="F30" i="2"/>
  <c r="H30" i="2"/>
  <c r="I30" i="2"/>
  <c r="F31" i="2"/>
  <c r="H31" i="2"/>
  <c r="I31" i="2"/>
  <c r="F32" i="2"/>
  <c r="H32" i="2"/>
  <c r="I32" i="2"/>
  <c r="F33" i="2"/>
  <c r="H33" i="2"/>
  <c r="I33" i="2"/>
  <c r="F34" i="2"/>
  <c r="H34" i="2"/>
  <c r="I34" i="2"/>
  <c r="F35" i="2"/>
  <c r="H35" i="2"/>
  <c r="I35" i="2"/>
  <c r="F36" i="2"/>
  <c r="H36" i="2"/>
  <c r="I36" i="2"/>
  <c r="F37" i="2"/>
  <c r="H37" i="2"/>
  <c r="I37" i="2"/>
  <c r="F38" i="2"/>
  <c r="H38" i="2"/>
  <c r="I38" i="2"/>
  <c r="F39" i="2"/>
  <c r="H39" i="2"/>
  <c r="I39" i="2"/>
  <c r="F40" i="2"/>
  <c r="H40" i="2"/>
  <c r="I40" i="2"/>
  <c r="F41" i="2"/>
  <c r="H41" i="2"/>
  <c r="I41" i="2"/>
  <c r="F42" i="2"/>
  <c r="H42" i="2"/>
  <c r="I42" i="2"/>
  <c r="F43" i="2"/>
  <c r="H43" i="2"/>
  <c r="I43" i="2"/>
  <c r="F44" i="2"/>
  <c r="H44" i="2"/>
  <c r="I44" i="2"/>
  <c r="F45" i="2"/>
  <c r="H45" i="2"/>
  <c r="I45" i="2"/>
  <c r="F46" i="2"/>
  <c r="H46" i="2"/>
  <c r="I46" i="2"/>
  <c r="F47" i="2"/>
  <c r="H47" i="2"/>
  <c r="I47" i="2"/>
  <c r="F48" i="2"/>
  <c r="H48" i="2"/>
  <c r="I48" i="2"/>
  <c r="F49" i="2"/>
  <c r="H49" i="2"/>
  <c r="I49" i="2"/>
  <c r="F50" i="2"/>
  <c r="H50" i="2"/>
  <c r="I50" i="2"/>
  <c r="F51" i="2"/>
  <c r="H51" i="2"/>
  <c r="I51" i="2"/>
  <c r="F52" i="2"/>
  <c r="H52" i="2"/>
  <c r="I52" i="2"/>
  <c r="F53" i="2"/>
  <c r="H53" i="2"/>
  <c r="I53" i="2"/>
  <c r="F54" i="2"/>
  <c r="H54" i="2"/>
  <c r="I54" i="2"/>
  <c r="F55" i="2"/>
  <c r="H55" i="2"/>
  <c r="I55" i="2"/>
  <c r="F56" i="2"/>
  <c r="H56" i="2"/>
  <c r="I56" i="2"/>
  <c r="F57" i="2"/>
  <c r="H57" i="2"/>
  <c r="I57" i="2"/>
  <c r="F58" i="2"/>
  <c r="H58" i="2"/>
  <c r="I58" i="2"/>
  <c r="F59" i="2"/>
  <c r="H59" i="2"/>
  <c r="I59" i="2"/>
  <c r="F60" i="2"/>
  <c r="H60" i="2"/>
  <c r="I60" i="2"/>
  <c r="F61" i="2"/>
  <c r="H61" i="2"/>
  <c r="I61" i="2"/>
  <c r="F62" i="2"/>
  <c r="H62" i="2"/>
  <c r="I62" i="2"/>
  <c r="F63" i="2"/>
  <c r="H63" i="2"/>
  <c r="I63" i="2"/>
  <c r="F64" i="2"/>
  <c r="H64" i="2"/>
  <c r="I64" i="2"/>
  <c r="F65" i="2"/>
  <c r="H65" i="2"/>
  <c r="I65" i="2"/>
  <c r="F66" i="2"/>
  <c r="H66" i="2"/>
  <c r="I66" i="2"/>
  <c r="F67" i="2"/>
  <c r="H67" i="2"/>
  <c r="I67" i="2"/>
  <c r="F68" i="2"/>
  <c r="H68" i="2"/>
  <c r="I68" i="2"/>
  <c r="F69" i="2"/>
  <c r="H69" i="2"/>
  <c r="I69" i="2"/>
  <c r="F70" i="2"/>
  <c r="H70" i="2"/>
  <c r="I70" i="2"/>
  <c r="F71" i="2"/>
  <c r="H71" i="2"/>
  <c r="I71" i="2"/>
  <c r="F72" i="2"/>
  <c r="H72" i="2"/>
  <c r="I72" i="2"/>
  <c r="F73" i="2"/>
  <c r="H73" i="2"/>
  <c r="I73" i="2"/>
  <c r="F74" i="2"/>
  <c r="H74" i="2"/>
  <c r="I74" i="2"/>
  <c r="F75" i="2"/>
  <c r="H75" i="2"/>
  <c r="I75" i="2"/>
  <c r="F76" i="2"/>
  <c r="H76" i="2"/>
  <c r="I76" i="2"/>
  <c r="F77" i="2"/>
  <c r="H77" i="2"/>
  <c r="I77" i="2"/>
  <c r="F78" i="2"/>
  <c r="H78" i="2"/>
  <c r="I78" i="2"/>
  <c r="F79" i="2"/>
  <c r="H79" i="2"/>
  <c r="I79" i="2"/>
  <c r="F80" i="2"/>
  <c r="H80" i="2"/>
  <c r="I80" i="2"/>
  <c r="F81" i="2"/>
  <c r="H81" i="2"/>
  <c r="I81" i="2"/>
  <c r="F82" i="2"/>
  <c r="H82" i="2"/>
  <c r="I82" i="2"/>
  <c r="F83" i="2"/>
  <c r="H83" i="2"/>
  <c r="I83" i="2"/>
  <c r="F84" i="2"/>
  <c r="H84" i="2"/>
  <c r="I84" i="2"/>
  <c r="F85" i="2"/>
  <c r="H85" i="2"/>
  <c r="I85" i="2"/>
  <c r="F86" i="2"/>
  <c r="H86" i="2"/>
  <c r="I86" i="2"/>
  <c r="F87" i="2"/>
  <c r="H87" i="2"/>
  <c r="I87" i="2"/>
  <c r="F88" i="2"/>
  <c r="H88" i="2"/>
  <c r="I88" i="2"/>
  <c r="F89" i="2"/>
  <c r="H89" i="2"/>
  <c r="I89" i="2"/>
  <c r="F90" i="2"/>
  <c r="H90" i="2"/>
  <c r="I90" i="2"/>
  <c r="F91" i="2"/>
  <c r="H91" i="2"/>
  <c r="I91" i="2"/>
  <c r="F92" i="2"/>
  <c r="H92" i="2"/>
  <c r="I92" i="2"/>
  <c r="F93" i="2"/>
  <c r="H93" i="2"/>
  <c r="I93" i="2"/>
  <c r="F94" i="2"/>
  <c r="H94" i="2"/>
  <c r="I94" i="2"/>
  <c r="F95" i="2"/>
  <c r="H95" i="2"/>
  <c r="I95" i="2"/>
  <c r="F96" i="2"/>
  <c r="H96" i="2"/>
  <c r="I96" i="2"/>
  <c r="F97" i="2"/>
  <c r="H97" i="2"/>
  <c r="I97" i="2"/>
  <c r="F98" i="2"/>
  <c r="H98" i="2"/>
  <c r="I98" i="2"/>
  <c r="F99" i="2"/>
  <c r="H99" i="2"/>
  <c r="I99" i="2"/>
  <c r="F100" i="2"/>
  <c r="H100" i="2"/>
  <c r="I100" i="2"/>
  <c r="F101" i="2"/>
  <c r="H101" i="2"/>
  <c r="I101" i="2"/>
  <c r="F102" i="2"/>
  <c r="H102" i="2"/>
  <c r="I102" i="2"/>
  <c r="I104" i="2"/>
  <c r="I105" i="2"/>
  <c r="H104" i="2"/>
  <c r="H105" i="2"/>
  <c r="F104" i="2"/>
  <c r="F105" i="2"/>
  <c r="C104" i="2"/>
  <c r="C105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8" i="2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9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E10" i="1"/>
  <c r="D11" i="1"/>
  <c r="D10" i="1"/>
  <c r="E9" i="1"/>
  <c r="D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0" i="1"/>
  <c r="C9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H3" i="1"/>
  <c r="B5" i="1"/>
</calcChain>
</file>

<file path=xl/sharedStrings.xml><?xml version="1.0" encoding="utf-8"?>
<sst xmlns="http://schemas.openxmlformats.org/spreadsheetml/2006/main" count="54" uniqueCount="49">
  <si>
    <t>Investitionssumme:</t>
  </si>
  <si>
    <t>€</t>
  </si>
  <si>
    <t>Eigenkapital:</t>
  </si>
  <si>
    <t>Jährliche Kosten einer Investition nach der Annuitätenmethode</t>
  </si>
  <si>
    <t>Zinsen:</t>
  </si>
  <si>
    <t>Dauer:</t>
  </si>
  <si>
    <t>%</t>
  </si>
  <si>
    <t>Jahre</t>
  </si>
  <si>
    <t>Eingabefelder</t>
  </si>
  <si>
    <t>Annuitätsfaktor:</t>
  </si>
  <si>
    <t>Kapitalbedarf_</t>
  </si>
  <si>
    <t>Zinsfuß p</t>
  </si>
  <si>
    <t>Zinsfaktor q</t>
  </si>
  <si>
    <t>a = (q -1) / (1-q^-T)</t>
  </si>
  <si>
    <t>Annuität</t>
  </si>
  <si>
    <t>Jahr</t>
  </si>
  <si>
    <t>Kapitalschuld</t>
  </si>
  <si>
    <t>Zinsen</t>
  </si>
  <si>
    <t>Summe</t>
  </si>
  <si>
    <t>Tilgung</t>
  </si>
  <si>
    <t>Betrachtungsdauer T = Lebensdauer der Anlage</t>
  </si>
  <si>
    <t>Profile:</t>
  </si>
  <si>
    <t>Erzeuger</t>
  </si>
  <si>
    <t>Verbraucher</t>
  </si>
  <si>
    <t>Erzeuger gesamt:</t>
  </si>
  <si>
    <t>Verbraucher gesamt:</t>
  </si>
  <si>
    <t>Differenz:</t>
  </si>
  <si>
    <t>Zeitraum</t>
  </si>
  <si>
    <t>PV</t>
  </si>
  <si>
    <t>Haushalte</t>
  </si>
  <si>
    <t>Haushalte:</t>
  </si>
  <si>
    <t>von</t>
  </si>
  <si>
    <t>bis</t>
  </si>
  <si>
    <t>Max=1 kW</t>
  </si>
  <si>
    <t>Fläche (m^2):</t>
  </si>
  <si>
    <t>Anzahl:</t>
  </si>
  <si>
    <t>Leistung</t>
  </si>
  <si>
    <t>Energie</t>
  </si>
  <si>
    <t>Pmax. (kW):</t>
  </si>
  <si>
    <t>Pmax (kW):</t>
  </si>
  <si>
    <t>[kW]</t>
  </si>
  <si>
    <t>[kWh]:</t>
  </si>
  <si>
    <t>kW/m^2:</t>
  </si>
  <si>
    <t>kWh/Jahr:</t>
  </si>
  <si>
    <t>Startwert</t>
  </si>
  <si>
    <t>Δ</t>
  </si>
  <si>
    <t>Gesamt (kWh):</t>
  </si>
  <si>
    <t>pro Tag</t>
  </si>
  <si>
    <t>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</si>
</sst>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hh&quot;:&quot;mm"/>
    <numFmt numFmtId="166" formatCode="#,##0.00&quot; &quot;[$€-407];[Red]&quot;-&quot;#,##0.00&quot; &quot;[$€-407]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0"/>
      <color theme="1"/>
      <name val="Liberation Sans"/>
    </font>
    <font>
      <b/>
      <i/>
      <sz val="16"/>
      <color theme="1"/>
      <name val="Liberation Sans"/>
    </font>
    <font>
      <b/>
      <i/>
      <u/>
      <sz val="10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rgb="FF99FF66"/>
      </patternFill>
    </fill>
    <fill>
      <patternFill patternType="solid">
        <fgColor rgb="FFCCFF00"/>
        <bgColor rgb="FFCCFF0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</cellStyleXfs>
  <cellXfs count="57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4" fillId="2" borderId="2" xfId="0" applyNumberFormat="1" applyFont="1" applyFill="1" applyBorder="1"/>
    <xf numFmtId="1" fontId="4" fillId="2" borderId="5" xfId="0" applyNumberFormat="1" applyFont="1" applyFill="1" applyBorder="1"/>
    <xf numFmtId="2" fontId="0" fillId="2" borderId="2" xfId="0" applyNumberFormat="1" applyFill="1" applyBorder="1"/>
    <xf numFmtId="0" fontId="0" fillId="2" borderId="5" xfId="0" applyFill="1" applyBorder="1"/>
    <xf numFmtId="0" fontId="0" fillId="2" borderId="0" xfId="0" applyFill="1"/>
    <xf numFmtId="0" fontId="0" fillId="0" borderId="0" xfId="0" applyFill="1"/>
    <xf numFmtId="1" fontId="0" fillId="3" borderId="0" xfId="0" applyNumberFormat="1" applyFill="1"/>
    <xf numFmtId="11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5" fillId="0" borderId="7" xfId="5" applyBorder="1" applyAlignment="1">
      <alignment horizontal="left"/>
    </xf>
    <xf numFmtId="0" fontId="5" fillId="0" borderId="8" xfId="5" applyBorder="1" applyAlignment="1">
      <alignment horizontal="left"/>
    </xf>
    <xf numFmtId="0" fontId="5" fillId="0" borderId="8" xfId="5" applyBorder="1" applyAlignment="1">
      <alignment horizontal="center"/>
    </xf>
    <xf numFmtId="0" fontId="5" fillId="0" borderId="9" xfId="5" applyBorder="1" applyAlignment="1">
      <alignment horizontal="center"/>
    </xf>
    <xf numFmtId="0" fontId="5" fillId="0" borderId="7" xfId="5" applyBorder="1"/>
    <xf numFmtId="0" fontId="5" fillId="0" borderId="8" xfId="5" applyBorder="1"/>
    <xf numFmtId="0" fontId="5" fillId="0" borderId="0" xfId="5"/>
    <xf numFmtId="0" fontId="5" fillId="0" borderId="0" xfId="5" applyFill="1"/>
    <xf numFmtId="0" fontId="5" fillId="0" borderId="10" xfId="5" applyBorder="1" applyAlignment="1">
      <alignment horizontal="left"/>
    </xf>
    <xf numFmtId="0" fontId="5" fillId="0" borderId="0" xfId="5" applyBorder="1" applyAlignment="1">
      <alignment horizontal="left"/>
    </xf>
    <xf numFmtId="0" fontId="5" fillId="0" borderId="0" xfId="5" applyAlignment="1">
      <alignment horizontal="center"/>
    </xf>
    <xf numFmtId="0" fontId="5" fillId="0" borderId="11" xfId="5" applyBorder="1" applyAlignment="1">
      <alignment horizontal="center"/>
    </xf>
    <xf numFmtId="0" fontId="5" fillId="0" borderId="10" xfId="5" applyBorder="1"/>
    <xf numFmtId="0" fontId="5" fillId="4" borderId="12" xfId="5" applyFill="1" applyBorder="1" applyAlignment="1">
      <alignment horizontal="center"/>
    </xf>
    <xf numFmtId="4" fontId="5" fillId="0" borderId="11" xfId="5" applyNumberFormat="1" applyBorder="1" applyAlignment="1">
      <alignment horizontal="center"/>
    </xf>
    <xf numFmtId="0" fontId="5" fillId="5" borderId="0" xfId="5" applyFill="1" applyAlignment="1">
      <alignment horizontal="center"/>
    </xf>
    <xf numFmtId="0" fontId="5" fillId="5" borderId="11" xfId="5" applyFill="1" applyBorder="1" applyAlignment="1">
      <alignment horizontal="center"/>
    </xf>
    <xf numFmtId="0" fontId="5" fillId="0" borderId="13" xfId="5" applyBorder="1" applyAlignment="1">
      <alignment horizontal="center"/>
    </xf>
    <xf numFmtId="0" fontId="5" fillId="0" borderId="0" xfId="5" applyFill="1" applyAlignment="1">
      <alignment horizontal="center"/>
    </xf>
    <xf numFmtId="0" fontId="5" fillId="0" borderId="11" xfId="5" applyFill="1" applyBorder="1" applyAlignment="1">
      <alignment horizontal="center"/>
    </xf>
    <xf numFmtId="0" fontId="5" fillId="5" borderId="14" xfId="5" applyFill="1" applyBorder="1" applyAlignment="1">
      <alignment horizontal="center"/>
    </xf>
    <xf numFmtId="165" fontId="5" fillId="0" borderId="10" xfId="5" applyNumberFormat="1" applyBorder="1" applyAlignment="1">
      <alignment horizontal="left"/>
    </xf>
    <xf numFmtId="165" fontId="5" fillId="0" borderId="0" xfId="5" applyNumberFormat="1" applyBorder="1" applyAlignment="1">
      <alignment horizontal="left"/>
    </xf>
    <xf numFmtId="4" fontId="5" fillId="0" borderId="0" xfId="5" applyNumberFormat="1" applyFill="1" applyBorder="1" applyAlignment="1">
      <alignment horizontal="center"/>
    </xf>
    <xf numFmtId="0" fontId="5" fillId="0" borderId="10" xfId="5" applyFill="1" applyBorder="1" applyAlignment="1">
      <alignment horizontal="center"/>
    </xf>
    <xf numFmtId="0" fontId="5" fillId="0" borderId="0" xfId="5" applyFill="1" applyBorder="1" applyAlignment="1">
      <alignment horizontal="center"/>
    </xf>
    <xf numFmtId="4" fontId="5" fillId="0" borderId="11" xfId="5" applyNumberFormat="1" applyFill="1" applyBorder="1" applyAlignment="1">
      <alignment horizontal="center"/>
    </xf>
    <xf numFmtId="4" fontId="5" fillId="0" borderId="0" xfId="5" applyNumberFormat="1" applyFill="1" applyAlignment="1">
      <alignment horizontal="center"/>
    </xf>
    <xf numFmtId="165" fontId="5" fillId="0" borderId="15" xfId="5" applyNumberFormat="1" applyBorder="1" applyAlignment="1">
      <alignment horizontal="left"/>
    </xf>
    <xf numFmtId="165" fontId="5" fillId="0" borderId="16" xfId="5" applyNumberFormat="1" applyBorder="1" applyAlignment="1">
      <alignment horizontal="left"/>
    </xf>
    <xf numFmtId="4" fontId="5" fillId="0" borderId="16" xfId="5" applyNumberFormat="1" applyFill="1" applyBorder="1" applyAlignment="1">
      <alignment horizontal="center"/>
    </xf>
    <xf numFmtId="4" fontId="5" fillId="0" borderId="17" xfId="5" applyNumberFormat="1" applyBorder="1" applyAlignment="1">
      <alignment horizontal="center"/>
    </xf>
    <xf numFmtId="0" fontId="5" fillId="0" borderId="15" xfId="5" applyFill="1" applyBorder="1" applyAlignment="1">
      <alignment horizontal="center"/>
    </xf>
    <xf numFmtId="0" fontId="5" fillId="0" borderId="16" xfId="5" applyFill="1" applyBorder="1" applyAlignment="1">
      <alignment horizontal="center"/>
    </xf>
    <xf numFmtId="4" fontId="5" fillId="0" borderId="17" xfId="5" applyNumberFormat="1" applyFill="1" applyBorder="1" applyAlignment="1">
      <alignment horizontal="center"/>
    </xf>
    <xf numFmtId="4" fontId="5" fillId="0" borderId="0" xfId="5" applyNumberFormat="1" applyBorder="1" applyAlignment="1">
      <alignment horizontal="center"/>
    </xf>
    <xf numFmtId="0" fontId="5" fillId="0" borderId="0" xfId="5" applyAlignment="1">
      <alignment horizontal="left"/>
    </xf>
  </cellXfs>
  <cellStyles count="10">
    <cellStyle name="Besuchter Link" xfId="2" builtinId="9" hidden="1"/>
    <cellStyle name="Besuchter Link" xfId="4" builtinId="9" hidden="1"/>
    <cellStyle name="Heading" xfId="6"/>
    <cellStyle name="Heading1" xfId="7"/>
    <cellStyle name="Link" xfId="1" builtinId="8" hidden="1"/>
    <cellStyle name="Link" xfId="3" builtinId="8" hidden="1"/>
    <cellStyle name="Result" xfId="8"/>
    <cellStyle name="Result2" xfId="9"/>
    <cellStyle name="Standard" xfId="0" builtinId="0"/>
    <cellStyle name="Standard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Investitionsrechnung!$C$8</c:f>
              <c:strCache>
                <c:ptCount val="1"/>
                <c:pt idx="0">
                  <c:v>Summe</c:v>
                </c:pt>
              </c:strCache>
            </c:strRef>
          </c:tx>
          <c:val>
            <c:numRef>
              <c:f>Investitionsrechnung!$C$9:$C$29</c:f>
              <c:numCache>
                <c:formatCode>0</c:formatCode>
                <c:ptCount val="21"/>
                <c:pt idx="0">
                  <c:v>3360.785379842961</c:v>
                </c:pt>
                <c:pt idx="1">
                  <c:v>6721.570759685921</c:v>
                </c:pt>
                <c:pt idx="2">
                  <c:v>10082.35613952888</c:v>
                </c:pt>
                <c:pt idx="3">
                  <c:v>13443.14151937184</c:v>
                </c:pt>
                <c:pt idx="4">
                  <c:v>16803.9268992148</c:v>
                </c:pt>
                <c:pt idx="5">
                  <c:v>20164.71227905776</c:v>
                </c:pt>
                <c:pt idx="6">
                  <c:v>23525.49765890072</c:v>
                </c:pt>
                <c:pt idx="7">
                  <c:v>26886.28303874368</c:v>
                </c:pt>
                <c:pt idx="8">
                  <c:v>30247.06841858664</c:v>
                </c:pt>
                <c:pt idx="9">
                  <c:v>33607.8537984296</c:v>
                </c:pt>
                <c:pt idx="10">
                  <c:v>36968.63917827257</c:v>
                </c:pt>
                <c:pt idx="11">
                  <c:v>40329.42455811552</c:v>
                </c:pt>
                <c:pt idx="12">
                  <c:v>43690.20993795848</c:v>
                </c:pt>
                <c:pt idx="13">
                  <c:v>47050.99531780144</c:v>
                </c:pt>
                <c:pt idx="14">
                  <c:v>50411.7806976444</c:v>
                </c:pt>
                <c:pt idx="15">
                  <c:v>53772.56607748735</c:v>
                </c:pt>
                <c:pt idx="16">
                  <c:v>57133.35145733031</c:v>
                </c:pt>
                <c:pt idx="17">
                  <c:v>60494.13683717327</c:v>
                </c:pt>
                <c:pt idx="18">
                  <c:v>63854.92221701622</c:v>
                </c:pt>
                <c:pt idx="19">
                  <c:v>67215.70759685918</c:v>
                </c:pt>
                <c:pt idx="20">
                  <c:v>70576.49297670214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Investitionsrechnung!$D$8</c:f>
              <c:strCache>
                <c:ptCount val="1"/>
                <c:pt idx="0">
                  <c:v>Kapitalschuld</c:v>
                </c:pt>
              </c:strCache>
            </c:strRef>
          </c:tx>
          <c:val>
            <c:numRef>
              <c:f>Investitionsrechnung!$D$9:$D$29</c:f>
              <c:numCache>
                <c:formatCode>0</c:formatCode>
                <c:ptCount val="21"/>
                <c:pt idx="0">
                  <c:v>50000.0</c:v>
                </c:pt>
                <c:pt idx="1">
                  <c:v>48139.21462015704</c:v>
                </c:pt>
                <c:pt idx="2">
                  <c:v>46222.6056789188</c:v>
                </c:pt>
                <c:pt idx="3">
                  <c:v>44248.49846944341</c:v>
                </c:pt>
                <c:pt idx="4">
                  <c:v>42215.16804368375</c:v>
                </c:pt>
                <c:pt idx="5">
                  <c:v>40120.83770515129</c:v>
                </c:pt>
                <c:pt idx="6">
                  <c:v>37963.67745646287</c:v>
                </c:pt>
                <c:pt idx="7">
                  <c:v>35741.8024003138</c:v>
                </c:pt>
                <c:pt idx="8">
                  <c:v>33453.27109248025</c:v>
                </c:pt>
                <c:pt idx="9">
                  <c:v>31096.0838454117</c:v>
                </c:pt>
                <c:pt idx="10">
                  <c:v>28668.1809809311</c:v>
                </c:pt>
                <c:pt idx="11">
                  <c:v>26167.44103051606</c:v>
                </c:pt>
                <c:pt idx="12">
                  <c:v>23591.67888158858</c:v>
                </c:pt>
                <c:pt idx="13">
                  <c:v>20938.64386819328</c:v>
                </c:pt>
                <c:pt idx="14">
                  <c:v>18206.01780439612</c:v>
                </c:pt>
                <c:pt idx="15">
                  <c:v>15391.41295868504</c:v>
                </c:pt>
                <c:pt idx="16">
                  <c:v>12492.36996760263</c:v>
                </c:pt>
                <c:pt idx="17">
                  <c:v>9506.355686787752</c:v>
                </c:pt>
                <c:pt idx="18">
                  <c:v>6430.760977548425</c:v>
                </c:pt>
                <c:pt idx="19">
                  <c:v>3262.898427031918</c:v>
                </c:pt>
                <c:pt idx="20">
                  <c:v>-8.50377546157688E-11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Investitionsrechnung!$E$8</c:f>
              <c:strCache>
                <c:ptCount val="1"/>
                <c:pt idx="0">
                  <c:v>Zinsen</c:v>
                </c:pt>
              </c:strCache>
            </c:strRef>
          </c:tx>
          <c:val>
            <c:numRef>
              <c:f>Investitionsrechnung!$E$9:$E$29</c:f>
              <c:numCache>
                <c:formatCode>0</c:formatCode>
                <c:ptCount val="21"/>
                <c:pt idx="0">
                  <c:v>1500.0</c:v>
                </c:pt>
                <c:pt idx="1">
                  <c:v>1444.176438604711</c:v>
                </c:pt>
                <c:pt idx="2">
                  <c:v>1386.678170367564</c:v>
                </c:pt>
                <c:pt idx="3">
                  <c:v>1327.454954083302</c:v>
                </c:pt>
                <c:pt idx="4">
                  <c:v>1266.455041310513</c:v>
                </c:pt>
                <c:pt idx="5">
                  <c:v>1203.625131154539</c:v>
                </c:pt>
                <c:pt idx="6">
                  <c:v>1138.910323693886</c:v>
                </c:pt>
                <c:pt idx="7">
                  <c:v>1072.254072009414</c:v>
                </c:pt>
                <c:pt idx="8">
                  <c:v>1003.598132774408</c:v>
                </c:pt>
                <c:pt idx="9">
                  <c:v>932.882515362351</c:v>
                </c:pt>
                <c:pt idx="10">
                  <c:v>860.0454294279327</c:v>
                </c:pt>
                <c:pt idx="11">
                  <c:v>785.023230915482</c:v>
                </c:pt>
                <c:pt idx="12">
                  <c:v>707.7503664476575</c:v>
                </c:pt>
                <c:pt idx="13">
                  <c:v>628.1593160457985</c:v>
                </c:pt>
                <c:pt idx="14">
                  <c:v>546.1805341318836</c:v>
                </c:pt>
                <c:pt idx="15">
                  <c:v>461.7423887605512</c:v>
                </c:pt>
                <c:pt idx="16">
                  <c:v>374.771099028079</c:v>
                </c:pt>
                <c:pt idx="17">
                  <c:v>285.1906706036325</c:v>
                </c:pt>
                <c:pt idx="18">
                  <c:v>192.9228293264528</c:v>
                </c:pt>
                <c:pt idx="19">
                  <c:v>97.88695281095754</c:v>
                </c:pt>
                <c:pt idx="20">
                  <c:v>-2.55113263847306E-12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15304"/>
        <c:axId val="2125617880"/>
      </c:lineChart>
      <c:catAx>
        <c:axId val="2125615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617880"/>
        <c:crosses val="autoZero"/>
        <c:auto val="1"/>
        <c:lblAlgn val="ctr"/>
        <c:lblOffset val="100"/>
        <c:noMultiLvlLbl val="0"/>
      </c:catAx>
      <c:valAx>
        <c:axId val="2125617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615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PV Skaliert (1 kWp)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Leistung und Energie'!$J$4</c:f>
              <c:strCache>
                <c:ptCount val="1"/>
                <c:pt idx="0">
                  <c:v>[kWh]: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 Leistung und Energie'!$J$7:$J$103</c:f>
              <c:numCache>
                <c:formatCode>#,##0.00</c:formatCode>
                <c:ptCount val="97"/>
                <c:pt idx="0">
                  <c:v>-0.630589302936002</c:v>
                </c:pt>
                <c:pt idx="1">
                  <c:v>-1.191285127320551</c:v>
                </c:pt>
                <c:pt idx="2">
                  <c:v>-1.133249882071184</c:v>
                </c:pt>
                <c:pt idx="3">
                  <c:v>-1.589178507306524</c:v>
                </c:pt>
                <c:pt idx="4">
                  <c:v>-2.012978914235721</c:v>
                </c:pt>
                <c:pt idx="5">
                  <c:v>-2.416626166045612</c:v>
                </c:pt>
                <c:pt idx="6">
                  <c:v>-2.808006279956795</c:v>
                </c:pt>
                <c:pt idx="7">
                  <c:v>-3.190916227223631</c:v>
                </c:pt>
                <c:pt idx="8">
                  <c:v>-3.565940157269868</c:v>
                </c:pt>
                <c:pt idx="9">
                  <c:v>-3.932785995383633</c:v>
                </c:pt>
                <c:pt idx="10">
                  <c:v>-4.292329965700546</c:v>
                </c:pt>
                <c:pt idx="11">
                  <c:v>-4.644864142932485</c:v>
                </c:pt>
                <c:pt idx="12">
                  <c:v>-4.991264751215067</c:v>
                </c:pt>
                <c:pt idx="13">
                  <c:v>-5.33328423881954</c:v>
                </c:pt>
                <c:pt idx="14">
                  <c:v>-5.673259203440894</c:v>
                </c:pt>
                <c:pt idx="15">
                  <c:v>-6.013526242774124</c:v>
                </c:pt>
                <c:pt idx="16">
                  <c:v>-6.357590253361716</c:v>
                </c:pt>
                <c:pt idx="17">
                  <c:v>-6.708079907610535</c:v>
                </c:pt>
                <c:pt idx="18">
                  <c:v>-7.067623877927449</c:v>
                </c:pt>
                <c:pt idx="19">
                  <c:v>-7.438266687295576</c:v>
                </c:pt>
                <c:pt idx="20">
                  <c:v>-7.822637008121782</c:v>
                </c:pt>
                <c:pt idx="21">
                  <c:v>-8.228912932338538</c:v>
                </c:pt>
                <c:pt idx="22">
                  <c:v>-8.670821971403924</c:v>
                </c:pt>
                <c:pt idx="23">
                  <c:v>-9.169101429860996</c:v>
                </c:pt>
                <c:pt idx="24">
                  <c:v>-9.747409359371548</c:v>
                </c:pt>
                <c:pt idx="25">
                  <c:v>-10.41888912196991</c:v>
                </c:pt>
                <c:pt idx="26">
                  <c:v>-11.18383279236796</c:v>
                </c:pt>
                <c:pt idx="27">
                  <c:v>-12.02236535545275</c:v>
                </c:pt>
                <c:pt idx="28">
                  <c:v>-12.88783958756424</c:v>
                </c:pt>
                <c:pt idx="29">
                  <c:v>-13.74928894698682</c:v>
                </c:pt>
                <c:pt idx="30">
                  <c:v>-14.58315855693367</c:v>
                </c:pt>
                <c:pt idx="31">
                  <c:v>-15.3742908072779</c:v>
                </c:pt>
                <c:pt idx="32">
                  <c:v>-16.11340110581058</c:v>
                </c:pt>
                <c:pt idx="33">
                  <c:v>-16.79075069246458</c:v>
                </c:pt>
                <c:pt idx="34">
                  <c:v>-17.39448572910576</c:v>
                </c:pt>
                <c:pt idx="35">
                  <c:v>-17.91072103078332</c:v>
                </c:pt>
                <c:pt idx="36">
                  <c:v>-18.3241993282482</c:v>
                </c:pt>
                <c:pt idx="37">
                  <c:v>-18.62244608102365</c:v>
                </c:pt>
                <c:pt idx="38">
                  <c:v>-18.79582526124602</c:v>
                </c:pt>
                <c:pt idx="39">
                  <c:v>-18.83846083784045</c:v>
                </c:pt>
                <c:pt idx="40">
                  <c:v>-18.74739485006165</c:v>
                </c:pt>
                <c:pt idx="41">
                  <c:v>-18.52290248517911</c:v>
                </c:pt>
                <c:pt idx="42">
                  <c:v>-18.16762733971652</c:v>
                </c:pt>
                <c:pt idx="43">
                  <c:v>-17.68716542536048</c:v>
                </c:pt>
                <c:pt idx="44">
                  <c:v>-17.09005339794628</c:v>
                </c:pt>
                <c:pt idx="45">
                  <c:v>-16.386869048868</c:v>
                </c:pt>
                <c:pt idx="46">
                  <c:v>-15.59048880751913</c:v>
                </c:pt>
                <c:pt idx="47">
                  <c:v>-14.71604221620428</c:v>
                </c:pt>
                <c:pt idx="48">
                  <c:v>-13.77910344509402</c:v>
                </c:pt>
                <c:pt idx="49">
                  <c:v>-12.78861549366822</c:v>
                </c:pt>
                <c:pt idx="50">
                  <c:v>-11.74477033314668</c:v>
                </c:pt>
                <c:pt idx="51">
                  <c:v>-10.63892497276905</c:v>
                </c:pt>
                <c:pt idx="52">
                  <c:v>-9.456430487364935</c:v>
                </c:pt>
                <c:pt idx="53">
                  <c:v>-8.189384688047764</c:v>
                </c:pt>
                <c:pt idx="54">
                  <c:v>-6.83828001235785</c:v>
                </c:pt>
                <c:pt idx="55">
                  <c:v>-5.412478187210951</c:v>
                </c:pt>
                <c:pt idx="56">
                  <c:v>-3.928636501424269</c:v>
                </c:pt>
                <c:pt idx="57">
                  <c:v>-2.404166039083484</c:v>
                </c:pt>
                <c:pt idx="58">
                  <c:v>-0.855653539168859</c:v>
                </c:pt>
                <c:pt idx="59">
                  <c:v>0.700672724535663</c:v>
                </c:pt>
                <c:pt idx="60">
                  <c:v>2.249644719067067</c:v>
                </c:pt>
                <c:pt idx="61">
                  <c:v>3.776394271254454</c:v>
                </c:pt>
                <c:pt idx="62">
                  <c:v>5.265589781093904</c:v>
                </c:pt>
                <c:pt idx="63">
                  <c:v>6.702713458162512</c:v>
                </c:pt>
                <c:pt idx="64">
                  <c:v>8.072704830092987</c:v>
                </c:pt>
                <c:pt idx="65">
                  <c:v>9.36151893603306</c:v>
                </c:pt>
                <c:pt idx="66">
                  <c:v>10.55504883770393</c:v>
                </c:pt>
                <c:pt idx="67">
                  <c:v>11.64037683822526</c:v>
                </c:pt>
                <c:pt idx="68">
                  <c:v>12.60468040983454</c:v>
                </c:pt>
                <c:pt idx="69">
                  <c:v>13.43646530664658</c:v>
                </c:pt>
                <c:pt idx="70">
                  <c:v>14.12503618844969</c:v>
                </c:pt>
                <c:pt idx="71">
                  <c:v>14.66170912133688</c:v>
                </c:pt>
                <c:pt idx="72">
                  <c:v>15.0383844061852</c:v>
                </c:pt>
                <c:pt idx="73">
                  <c:v>15.24961298220988</c:v>
                </c:pt>
                <c:pt idx="74">
                  <c:v>15.29231469933628</c:v>
                </c:pt>
                <c:pt idx="75">
                  <c:v>15.16548495682296</c:v>
                </c:pt>
                <c:pt idx="76">
                  <c:v>14.87135009416294</c:v>
                </c:pt>
                <c:pt idx="77">
                  <c:v>14.41826373405082</c:v>
                </c:pt>
                <c:pt idx="78">
                  <c:v>13.8209631932106</c:v>
                </c:pt>
                <c:pt idx="79">
                  <c:v>13.10081497906836</c:v>
                </c:pt>
                <c:pt idx="80">
                  <c:v>12.28371322590938</c:v>
                </c:pt>
                <c:pt idx="81">
                  <c:v>11.39095842784677</c:v>
                </c:pt>
                <c:pt idx="82">
                  <c:v>10.43830500236414</c:v>
                </c:pt>
                <c:pt idx="83">
                  <c:v>9.434708256273723</c:v>
                </c:pt>
                <c:pt idx="84">
                  <c:v>8.384860621127634</c:v>
                </c:pt>
                <c:pt idx="85">
                  <c:v>7.295810128494729</c:v>
                </c:pt>
                <c:pt idx="86">
                  <c:v>6.178315695973796</c:v>
                </c:pt>
                <c:pt idx="87">
                  <c:v>5.047986561021352</c:v>
                </c:pt>
                <c:pt idx="88">
                  <c:v>3.938686805323837</c:v>
                </c:pt>
                <c:pt idx="89">
                  <c:v>2.858886595525599</c:v>
                </c:pt>
                <c:pt idx="90">
                  <c:v>1.817932322406603</c:v>
                </c:pt>
                <c:pt idx="91">
                  <c:v>0.827214899729939</c:v>
                </c:pt>
                <c:pt idx="92">
                  <c:v>-0.101582684029434</c:v>
                </c:pt>
                <c:pt idx="93">
                  <c:v>-0.959406112803421</c:v>
                </c:pt>
                <c:pt idx="94">
                  <c:v>-1.741290116490162</c:v>
                </c:pt>
                <c:pt idx="95">
                  <c:v>-2.446358470954038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297128"/>
        <c:axId val="-2135303128"/>
      </c:barChart>
      <c:valAx>
        <c:axId val="-21353031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Erzeugung in kW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297128"/>
        <c:crossesAt val="0.0"/>
        <c:crossBetween val="between"/>
      </c:valAx>
      <c:catAx>
        <c:axId val="-2135297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303128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Leistung gesamt PV und Haushalte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Energie'!$F$7:$F$103</c:f>
              <c:numCache>
                <c:formatCode>#,##0.00</c:formatCode>
                <c:ptCount val="9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0.0245900146194914</c:v>
                </c:pt>
                <c:pt idx="28">
                  <c:v>0.143473314926894</c:v>
                </c:pt>
                <c:pt idx="29">
                  <c:v>0.309115058162033</c:v>
                </c:pt>
                <c:pt idx="30">
                  <c:v>0.519907756949591</c:v>
                </c:pt>
                <c:pt idx="31">
                  <c:v>0.773806413532369</c:v>
                </c:pt>
                <c:pt idx="32">
                  <c:v>1.06834833549315</c:v>
                </c:pt>
                <c:pt idx="33">
                  <c:v>1.40067699887518</c:v>
                </c:pt>
                <c:pt idx="34">
                  <c:v>1.76756972747123</c:v>
                </c:pt>
                <c:pt idx="35">
                  <c:v>2.165468920073</c:v>
                </c:pt>
                <c:pt idx="36">
                  <c:v>2.5905165230937</c:v>
                </c:pt>
                <c:pt idx="37">
                  <c:v>3.03859141452895</c:v>
                </c:pt>
                <c:pt idx="38">
                  <c:v>3.50534933701138</c:v>
                </c:pt>
                <c:pt idx="39">
                  <c:v>3.98626499301327</c:v>
                </c:pt>
                <c:pt idx="40">
                  <c:v>4.47667589430137</c:v>
                </c:pt>
                <c:pt idx="41">
                  <c:v>4.97182754074891</c:v>
                </c:pt>
                <c:pt idx="42">
                  <c:v>5.46691949072925</c:v>
                </c:pt>
                <c:pt idx="43">
                  <c:v>5.957151876675571</c:v>
                </c:pt>
                <c:pt idx="44">
                  <c:v>6.43777191507819</c:v>
                </c:pt>
                <c:pt idx="45">
                  <c:v>6.90411996024433</c:v>
                </c:pt>
                <c:pt idx="46">
                  <c:v>7.35167465556645</c:v>
                </c:pt>
                <c:pt idx="47">
                  <c:v>7.77609674478998</c:v>
                </c:pt>
                <c:pt idx="48">
                  <c:v>8.17327111875615</c:v>
                </c:pt>
                <c:pt idx="49">
                  <c:v>8.539346690192779</c:v>
                </c:pt>
                <c:pt idx="50">
                  <c:v>8.870773710172861</c:v>
                </c:pt>
                <c:pt idx="51">
                  <c:v>9.164338164649561</c:v>
                </c:pt>
                <c:pt idx="52">
                  <c:v>9.41719291777067</c:v>
                </c:pt>
                <c:pt idx="53">
                  <c:v>9.62688530019833</c:v>
                </c:pt>
                <c:pt idx="54">
                  <c:v>9.79138087510739</c:v>
                </c:pt>
                <c:pt idx="55">
                  <c:v>9.90908315157343</c:v>
                </c:pt>
                <c:pt idx="56">
                  <c:v>9.97884905433061</c:v>
                </c:pt>
                <c:pt idx="57">
                  <c:v>10.0</c:v>
                </c:pt>
                <c:pt idx="58">
                  <c:v>9.972328472460779</c:v>
                </c:pt>
                <c:pt idx="59">
                  <c:v>9.896100033650728</c:v>
                </c:pt>
                <c:pt idx="60">
                  <c:v>9.77205075031107</c:v>
                </c:pt>
                <c:pt idx="61">
                  <c:v>9.60138006161028</c:v>
                </c:pt>
                <c:pt idx="62">
                  <c:v>9.38573915675875</c:v>
                </c:pt>
                <c:pt idx="63">
                  <c:v>9.127214975233059</c:v>
                </c:pt>
                <c:pt idx="64">
                  <c:v>8.82830998464563</c:v>
                </c:pt>
                <c:pt idx="65">
                  <c:v>8.49191793220906</c:v>
                </c:pt>
                <c:pt idx="66">
                  <c:v>8.121295804759709</c:v>
                </c:pt>
                <c:pt idx="67">
                  <c:v>7.72003226904392</c:v>
                </c:pt>
                <c:pt idx="68">
                  <c:v>7.292012898075571</c:v>
                </c:pt>
                <c:pt idx="69">
                  <c:v>6.84138252051632</c:v>
                </c:pt>
                <c:pt idx="70">
                  <c:v>6.372505057907761</c:v>
                </c:pt>
                <c:pt idx="71">
                  <c:v>5.88992123892616</c:v>
                </c:pt>
                <c:pt idx="72">
                  <c:v>5.398304600402691</c:v>
                </c:pt>
                <c:pt idx="73">
                  <c:v>4.90241620145255</c:v>
                </c:pt>
                <c:pt idx="74">
                  <c:v>4.40705848952631</c:v>
                </c:pt>
                <c:pt idx="75">
                  <c:v>3.91702876541435</c:v>
                </c:pt>
                <c:pt idx="76">
                  <c:v>3.43707269812186</c:v>
                </c:pt>
                <c:pt idx="77">
                  <c:v>2.97183834004792</c:v>
                </c:pt>
                <c:pt idx="78">
                  <c:v>2.52583108805505</c:v>
                </c:pt>
                <c:pt idx="79">
                  <c:v>2.10337002684928</c:v>
                </c:pt>
                <c:pt idx="80">
                  <c:v>1.70854607769732</c:v>
                </c:pt>
                <c:pt idx="81">
                  <c:v>1.34518235801301</c:v>
                </c:pt>
                <c:pt idx="82">
                  <c:v>1.01679713592322</c:v>
                </c:pt>
                <c:pt idx="83">
                  <c:v>0.726569738777356</c:v>
                </c:pt>
                <c:pt idx="84">
                  <c:v>0.477309745942397</c:v>
                </c:pt>
                <c:pt idx="85">
                  <c:v>0.271429764400296</c:v>
                </c:pt>
                <c:pt idx="86">
                  <c:v>0.110922050948345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Leistung und Energie'!$G$2</c:f>
              <c:strCache>
                <c:ptCount val="1"/>
                <c:pt idx="0">
                  <c:v>Haushalte: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Energie'!$H$7:$H$103</c:f>
              <c:numCache>
                <c:formatCode>#,##0.00</c:formatCode>
                <c:ptCount val="97"/>
                <c:pt idx="0">
                  <c:v>2.522357211744007</c:v>
                </c:pt>
                <c:pt idx="1">
                  <c:v>2.242783297538198</c:v>
                </c:pt>
                <c:pt idx="2">
                  <c:v>2.010642316540731</c:v>
                </c:pt>
                <c:pt idx="3">
                  <c:v>1.823714500941358</c:v>
                </c:pt>
                <c:pt idx="4">
                  <c:v>1.69520162771679</c:v>
                </c:pt>
                <c:pt idx="5">
                  <c:v>1.614589007239564</c:v>
                </c:pt>
                <c:pt idx="6">
                  <c:v>1.56552045564473</c:v>
                </c:pt>
                <c:pt idx="7">
                  <c:v>1.531639789067344</c:v>
                </c:pt>
                <c:pt idx="8">
                  <c:v>1.500095720184948</c:v>
                </c:pt>
                <c:pt idx="9">
                  <c:v>1.46738335245506</c:v>
                </c:pt>
                <c:pt idx="10">
                  <c:v>1.438175881267655</c:v>
                </c:pt>
                <c:pt idx="11">
                  <c:v>1.410136708927752</c:v>
                </c:pt>
                <c:pt idx="12">
                  <c:v>1.385602433130332</c:v>
                </c:pt>
                <c:pt idx="13">
                  <c:v>1.368077950417893</c:v>
                </c:pt>
                <c:pt idx="14">
                  <c:v>1.359899858485419</c:v>
                </c:pt>
                <c:pt idx="15">
                  <c:v>1.361068157332917</c:v>
                </c:pt>
                <c:pt idx="16">
                  <c:v>1.376256042350366</c:v>
                </c:pt>
                <c:pt idx="17">
                  <c:v>1.401958616995279</c:v>
                </c:pt>
                <c:pt idx="18">
                  <c:v>1.438175881267655</c:v>
                </c:pt>
                <c:pt idx="19">
                  <c:v>1.482571237472509</c:v>
                </c:pt>
                <c:pt idx="20">
                  <c:v>1.537481283304822</c:v>
                </c:pt>
                <c:pt idx="21">
                  <c:v>1.625103696867028</c:v>
                </c:pt>
                <c:pt idx="22">
                  <c:v>1.767636156261547</c:v>
                </c:pt>
                <c:pt idx="23">
                  <c:v>1.993117833828287</c:v>
                </c:pt>
                <c:pt idx="24">
                  <c:v>2.313231718042209</c:v>
                </c:pt>
                <c:pt idx="25">
                  <c:v>2.685919050393458</c:v>
                </c:pt>
                <c:pt idx="26">
                  <c:v>3.059774681592195</c:v>
                </c:pt>
                <c:pt idx="27">
                  <c:v>3.378720266958624</c:v>
                </c:pt>
                <c:pt idx="28">
                  <c:v>3.605370243372862</c:v>
                </c:pt>
                <c:pt idx="29">
                  <c:v>3.754912495852356</c:v>
                </c:pt>
                <c:pt idx="30">
                  <c:v>3.855386196737016</c:v>
                </c:pt>
                <c:pt idx="31">
                  <c:v>3.938335414909237</c:v>
                </c:pt>
                <c:pt idx="32">
                  <c:v>4.024789529623945</c:v>
                </c:pt>
                <c:pt idx="33">
                  <c:v>4.110075345491161</c:v>
                </c:pt>
                <c:pt idx="34">
                  <c:v>4.182509874035913</c:v>
                </c:pt>
                <c:pt idx="35">
                  <c:v>4.230410126783256</c:v>
                </c:pt>
                <c:pt idx="36">
                  <c:v>4.244429712953206</c:v>
                </c:pt>
                <c:pt idx="37">
                  <c:v>4.231578425630753</c:v>
                </c:pt>
                <c:pt idx="38">
                  <c:v>4.19886605790086</c:v>
                </c:pt>
                <c:pt idx="39">
                  <c:v>4.156807299391001</c:v>
                </c:pt>
                <c:pt idx="40">
                  <c:v>4.112411943186151</c:v>
                </c:pt>
                <c:pt idx="41">
                  <c:v>4.07385808121878</c:v>
                </c:pt>
                <c:pt idx="42">
                  <c:v>4.045818908878878</c:v>
                </c:pt>
                <c:pt idx="43">
                  <c:v>4.035304219251414</c:v>
                </c:pt>
                <c:pt idx="44">
                  <c:v>4.049323805421365</c:v>
                </c:pt>
                <c:pt idx="45">
                  <c:v>4.091382563931224</c:v>
                </c:pt>
                <c:pt idx="46">
                  <c:v>4.166153690170971</c:v>
                </c:pt>
                <c:pt idx="47">
                  <c:v>4.278310379530593</c:v>
                </c:pt>
                <c:pt idx="48">
                  <c:v>4.425516034315097</c:v>
                </c:pt>
                <c:pt idx="49">
                  <c:v>4.577394884489587</c:v>
                </c:pt>
                <c:pt idx="50">
                  <c:v>4.695393068086692</c:v>
                </c:pt>
                <c:pt idx="51">
                  <c:v>4.740956723139034</c:v>
                </c:pt>
                <c:pt idx="52">
                  <c:v>4.687214976154218</c:v>
                </c:pt>
                <c:pt idx="53">
                  <c:v>4.55870210292965</c:v>
                </c:pt>
                <c:pt idx="54">
                  <c:v>4.386962172347725</c:v>
                </c:pt>
                <c:pt idx="55">
                  <c:v>4.205875850985835</c:v>
                </c:pt>
                <c:pt idx="56">
                  <c:v>4.043482311183882</c:v>
                </c:pt>
                <c:pt idx="57">
                  <c:v>3.90211815063686</c:v>
                </c:pt>
                <c:pt idx="58">
                  <c:v>3.778278472802278</c:v>
                </c:pt>
                <c:pt idx="59">
                  <c:v>3.670794978832637</c:v>
                </c:pt>
                <c:pt idx="60">
                  <c:v>3.576162772185456</c:v>
                </c:pt>
                <c:pt idx="61">
                  <c:v>3.494381852860732</c:v>
                </c:pt>
                <c:pt idx="62">
                  <c:v>3.428957117400951</c:v>
                </c:pt>
                <c:pt idx="63">
                  <c:v>3.378720266958624</c:v>
                </c:pt>
                <c:pt idx="64">
                  <c:v>3.348344496923726</c:v>
                </c:pt>
                <c:pt idx="65">
                  <c:v>3.336661508448765</c:v>
                </c:pt>
                <c:pt idx="66">
                  <c:v>3.347176198076228</c:v>
                </c:pt>
                <c:pt idx="67">
                  <c:v>3.378720266958624</c:v>
                </c:pt>
                <c:pt idx="68">
                  <c:v>3.434798611638435</c:v>
                </c:pt>
                <c:pt idx="69">
                  <c:v>3.514242933268167</c:v>
                </c:pt>
                <c:pt idx="70">
                  <c:v>3.618221530695315</c:v>
                </c:pt>
                <c:pt idx="71">
                  <c:v>3.743229507377395</c:v>
                </c:pt>
                <c:pt idx="72">
                  <c:v>3.891603461009397</c:v>
                </c:pt>
                <c:pt idx="73">
                  <c:v>4.057501897353839</c:v>
                </c:pt>
                <c:pt idx="74">
                  <c:v>4.236251621020733</c:v>
                </c:pt>
                <c:pt idx="75">
                  <c:v>4.4243477354676</c:v>
                </c:pt>
                <c:pt idx="76">
                  <c:v>4.613612148761963</c:v>
                </c:pt>
                <c:pt idx="77">
                  <c:v>4.784183780496391</c:v>
                </c:pt>
                <c:pt idx="78">
                  <c:v>4.915033251415948</c:v>
                </c:pt>
                <c:pt idx="79">
                  <c:v>4.983962883418217</c:v>
                </c:pt>
                <c:pt idx="80">
                  <c:v>4.976953090333242</c:v>
                </c:pt>
                <c:pt idx="81">
                  <c:v>4.916201550263445</c:v>
                </c:pt>
                <c:pt idx="82">
                  <c:v>4.827410837853742</c:v>
                </c:pt>
                <c:pt idx="83">
                  <c:v>4.740956723139034</c:v>
                </c:pt>
                <c:pt idx="84">
                  <c:v>4.67670028652675</c:v>
                </c:pt>
                <c:pt idx="85">
                  <c:v>4.62763173493192</c:v>
                </c:pt>
                <c:pt idx="86">
                  <c:v>4.580899781032075</c:v>
                </c:pt>
                <c:pt idx="87">
                  <c:v>4.521316539809777</c:v>
                </c:pt>
                <c:pt idx="88">
                  <c:v>4.437199022790058</c:v>
                </c:pt>
                <c:pt idx="89">
                  <c:v>4.319200839192955</c:v>
                </c:pt>
                <c:pt idx="90">
                  <c:v>4.163817092475981</c:v>
                </c:pt>
                <c:pt idx="91">
                  <c:v>3.962869690706657</c:v>
                </c:pt>
                <c:pt idx="92">
                  <c:v>3.715190335037492</c:v>
                </c:pt>
                <c:pt idx="93">
                  <c:v>3.431293715095947</c:v>
                </c:pt>
                <c:pt idx="94">
                  <c:v>3.127536014746966</c:v>
                </c:pt>
                <c:pt idx="95">
                  <c:v>2.820273417855504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255384"/>
        <c:axId val="-2135261080"/>
      </c:lineChart>
      <c:valAx>
        <c:axId val="-21352610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Leistung in kW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255384"/>
        <c:crossesAt val="0.0"/>
        <c:crossBetween val="between"/>
      </c:valAx>
      <c:catAx>
        <c:axId val="-2135255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numFmt formatCode="hh&quot;:&quot;mm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261080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Differenz der Leistung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Leistung und Energie'!$I$3</c:f>
              <c:strCache>
                <c:ptCount val="1"/>
                <c:pt idx="0">
                  <c:v>Leistung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Energie'!$I$7:$I$103</c:f>
              <c:numCache>
                <c:formatCode>#,##0.00</c:formatCode>
                <c:ptCount val="97"/>
                <c:pt idx="0">
                  <c:v>-2.522357211744007</c:v>
                </c:pt>
                <c:pt idx="1">
                  <c:v>-2.242783297538198</c:v>
                </c:pt>
                <c:pt idx="2">
                  <c:v>-2.010642316540731</c:v>
                </c:pt>
                <c:pt idx="3">
                  <c:v>-1.823714500941358</c:v>
                </c:pt>
                <c:pt idx="4">
                  <c:v>-1.69520162771679</c:v>
                </c:pt>
                <c:pt idx="5">
                  <c:v>-1.614589007239564</c:v>
                </c:pt>
                <c:pt idx="6">
                  <c:v>-1.56552045564473</c:v>
                </c:pt>
                <c:pt idx="7">
                  <c:v>-1.531639789067344</c:v>
                </c:pt>
                <c:pt idx="8">
                  <c:v>-1.500095720184948</c:v>
                </c:pt>
                <c:pt idx="9">
                  <c:v>-1.46738335245506</c:v>
                </c:pt>
                <c:pt idx="10">
                  <c:v>-1.438175881267655</c:v>
                </c:pt>
                <c:pt idx="11">
                  <c:v>-1.410136708927752</c:v>
                </c:pt>
                <c:pt idx="12">
                  <c:v>-1.385602433130332</c:v>
                </c:pt>
                <c:pt idx="13">
                  <c:v>-1.368077950417893</c:v>
                </c:pt>
                <c:pt idx="14">
                  <c:v>-1.359899858485419</c:v>
                </c:pt>
                <c:pt idx="15">
                  <c:v>-1.361068157332917</c:v>
                </c:pt>
                <c:pt idx="16">
                  <c:v>-1.376256042350366</c:v>
                </c:pt>
                <c:pt idx="17">
                  <c:v>-1.401958616995279</c:v>
                </c:pt>
                <c:pt idx="18">
                  <c:v>-1.438175881267655</c:v>
                </c:pt>
                <c:pt idx="19">
                  <c:v>-1.482571237472509</c:v>
                </c:pt>
                <c:pt idx="20">
                  <c:v>-1.537481283304822</c:v>
                </c:pt>
                <c:pt idx="21">
                  <c:v>-1.625103696867028</c:v>
                </c:pt>
                <c:pt idx="22">
                  <c:v>-1.767636156261547</c:v>
                </c:pt>
                <c:pt idx="23">
                  <c:v>-1.993117833828287</c:v>
                </c:pt>
                <c:pt idx="24">
                  <c:v>-2.313231718042209</c:v>
                </c:pt>
                <c:pt idx="25">
                  <c:v>-2.685919050393458</c:v>
                </c:pt>
                <c:pt idx="26">
                  <c:v>-3.059774681592195</c:v>
                </c:pt>
                <c:pt idx="27">
                  <c:v>-3.354130252339132</c:v>
                </c:pt>
                <c:pt idx="28">
                  <c:v>-3.461896928445967</c:v>
                </c:pt>
                <c:pt idx="29">
                  <c:v>-3.445797437690324</c:v>
                </c:pt>
                <c:pt idx="30">
                  <c:v>-3.335478439787425</c:v>
                </c:pt>
                <c:pt idx="31">
                  <c:v>-3.164529001376867</c:v>
                </c:pt>
                <c:pt idx="32">
                  <c:v>-2.956441194130795</c:v>
                </c:pt>
                <c:pt idx="33">
                  <c:v>-2.709398346615981</c:v>
                </c:pt>
                <c:pt idx="34">
                  <c:v>-2.414940146564684</c:v>
                </c:pt>
                <c:pt idx="35">
                  <c:v>-2.064941206710256</c:v>
                </c:pt>
                <c:pt idx="36">
                  <c:v>-1.653913189859507</c:v>
                </c:pt>
                <c:pt idx="37">
                  <c:v>-1.192987011101803</c:v>
                </c:pt>
                <c:pt idx="38">
                  <c:v>-0.69351672088948</c:v>
                </c:pt>
                <c:pt idx="39">
                  <c:v>-0.170542306377731</c:v>
                </c:pt>
                <c:pt idx="40">
                  <c:v>0.364263951115219</c:v>
                </c:pt>
                <c:pt idx="41">
                  <c:v>0.897969459530129</c:v>
                </c:pt>
                <c:pt idx="42">
                  <c:v>1.421100581850372</c:v>
                </c:pt>
                <c:pt idx="43">
                  <c:v>1.921847657424157</c:v>
                </c:pt>
                <c:pt idx="44">
                  <c:v>2.388448109656824</c:v>
                </c:pt>
                <c:pt idx="45">
                  <c:v>2.812737396313105</c:v>
                </c:pt>
                <c:pt idx="46">
                  <c:v>3.185520965395478</c:v>
                </c:pt>
                <c:pt idx="47">
                  <c:v>3.497786365259387</c:v>
                </c:pt>
                <c:pt idx="48">
                  <c:v>3.747755084441052</c:v>
                </c:pt>
                <c:pt idx="49">
                  <c:v>3.961951805703192</c:v>
                </c:pt>
                <c:pt idx="50">
                  <c:v>4.175380642086169</c:v>
                </c:pt>
                <c:pt idx="51">
                  <c:v>4.423381441510526</c:v>
                </c:pt>
                <c:pt idx="52">
                  <c:v>4.729977941616452</c:v>
                </c:pt>
                <c:pt idx="53">
                  <c:v>5.06818319726868</c:v>
                </c:pt>
                <c:pt idx="54">
                  <c:v>5.404418702759665</c:v>
                </c:pt>
                <c:pt idx="55">
                  <c:v>5.703207300587594</c:v>
                </c:pt>
                <c:pt idx="56">
                  <c:v>5.935366743146727</c:v>
                </c:pt>
                <c:pt idx="57">
                  <c:v>6.097881849363139</c:v>
                </c:pt>
                <c:pt idx="58">
                  <c:v>6.194049999658501</c:v>
                </c:pt>
                <c:pt idx="59">
                  <c:v>6.225305054818091</c:v>
                </c:pt>
                <c:pt idx="60">
                  <c:v>6.195887978125614</c:v>
                </c:pt>
                <c:pt idx="61">
                  <c:v>6.106998208749547</c:v>
                </c:pt>
                <c:pt idx="62">
                  <c:v>5.956782039357797</c:v>
                </c:pt>
                <c:pt idx="63">
                  <c:v>5.748494708274435</c:v>
                </c:pt>
                <c:pt idx="64">
                  <c:v>5.479965487721903</c:v>
                </c:pt>
                <c:pt idx="65">
                  <c:v>5.155256423760294</c:v>
                </c:pt>
                <c:pt idx="66">
                  <c:v>4.774119606683481</c:v>
                </c:pt>
                <c:pt idx="67">
                  <c:v>4.341312002085296</c:v>
                </c:pt>
                <c:pt idx="68">
                  <c:v>3.857214286437136</c:v>
                </c:pt>
                <c:pt idx="69">
                  <c:v>3.327139587248152</c:v>
                </c:pt>
                <c:pt idx="70">
                  <c:v>2.754283527212446</c:v>
                </c:pt>
                <c:pt idx="71">
                  <c:v>2.146691731548765</c:v>
                </c:pt>
                <c:pt idx="72">
                  <c:v>1.506701139393293</c:v>
                </c:pt>
                <c:pt idx="73">
                  <c:v>0.844914304098712</c:v>
                </c:pt>
                <c:pt idx="74">
                  <c:v>0.170806868505577</c:v>
                </c:pt>
                <c:pt idx="75">
                  <c:v>-0.50731897005325</c:v>
                </c:pt>
                <c:pt idx="76">
                  <c:v>-1.176539450640103</c:v>
                </c:pt>
                <c:pt idx="77">
                  <c:v>-1.812345440448471</c:v>
                </c:pt>
                <c:pt idx="78">
                  <c:v>-2.389202163360898</c:v>
                </c:pt>
                <c:pt idx="79">
                  <c:v>-2.880592856568937</c:v>
                </c:pt>
                <c:pt idx="80">
                  <c:v>-3.268407012635922</c:v>
                </c:pt>
                <c:pt idx="81">
                  <c:v>-3.571019192250435</c:v>
                </c:pt>
                <c:pt idx="82">
                  <c:v>-3.810613701930523</c:v>
                </c:pt>
                <c:pt idx="83">
                  <c:v>-4.014386984361677</c:v>
                </c:pt>
                <c:pt idx="84">
                  <c:v>-4.199390540584353</c:v>
                </c:pt>
                <c:pt idx="85">
                  <c:v>-4.356201970531623</c:v>
                </c:pt>
                <c:pt idx="86">
                  <c:v>-4.46997773008373</c:v>
                </c:pt>
                <c:pt idx="87">
                  <c:v>-4.521316539809777</c:v>
                </c:pt>
                <c:pt idx="88">
                  <c:v>-4.437199022790058</c:v>
                </c:pt>
                <c:pt idx="89">
                  <c:v>-4.319200839192955</c:v>
                </c:pt>
                <c:pt idx="90">
                  <c:v>-4.163817092475981</c:v>
                </c:pt>
                <c:pt idx="91">
                  <c:v>-3.962869690706657</c:v>
                </c:pt>
                <c:pt idx="92">
                  <c:v>-3.715190335037492</c:v>
                </c:pt>
                <c:pt idx="93">
                  <c:v>-3.431293715095947</c:v>
                </c:pt>
                <c:pt idx="94">
                  <c:v>-3.127536014746966</c:v>
                </c:pt>
                <c:pt idx="95">
                  <c:v>-2.820273417855504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212408"/>
        <c:axId val="-2135218424"/>
      </c:lineChart>
      <c:valAx>
        <c:axId val="-21352184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Leistung in kW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212408"/>
        <c:crossesAt val="0.0"/>
        <c:crossBetween val="between"/>
      </c:valAx>
      <c:catAx>
        <c:axId val="-2135212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numFmt formatCode="hh&quot;:&quot;mm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218424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Energiebilanz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Leistung und Energie'!$J$3</c:f>
              <c:strCache>
                <c:ptCount val="1"/>
                <c:pt idx="0">
                  <c:v>Energie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Energie'!$J$7:$J$103</c:f>
              <c:numCache>
                <c:formatCode>#,##0.00</c:formatCode>
                <c:ptCount val="97"/>
                <c:pt idx="0">
                  <c:v>-0.630589302936002</c:v>
                </c:pt>
                <c:pt idx="1">
                  <c:v>-1.191285127320551</c:v>
                </c:pt>
                <c:pt idx="2">
                  <c:v>-1.133249882071184</c:v>
                </c:pt>
                <c:pt idx="3">
                  <c:v>-1.589178507306524</c:v>
                </c:pt>
                <c:pt idx="4">
                  <c:v>-2.012978914235721</c:v>
                </c:pt>
                <c:pt idx="5">
                  <c:v>-2.416626166045612</c:v>
                </c:pt>
                <c:pt idx="6">
                  <c:v>-2.808006279956795</c:v>
                </c:pt>
                <c:pt idx="7">
                  <c:v>-3.190916227223631</c:v>
                </c:pt>
                <c:pt idx="8">
                  <c:v>-3.565940157269868</c:v>
                </c:pt>
                <c:pt idx="9">
                  <c:v>-3.932785995383633</c:v>
                </c:pt>
                <c:pt idx="10">
                  <c:v>-4.292329965700546</c:v>
                </c:pt>
                <c:pt idx="11">
                  <c:v>-4.644864142932485</c:v>
                </c:pt>
                <c:pt idx="12">
                  <c:v>-4.991264751215067</c:v>
                </c:pt>
                <c:pt idx="13">
                  <c:v>-5.33328423881954</c:v>
                </c:pt>
                <c:pt idx="14">
                  <c:v>-5.673259203440894</c:v>
                </c:pt>
                <c:pt idx="15">
                  <c:v>-6.013526242774124</c:v>
                </c:pt>
                <c:pt idx="16">
                  <c:v>-6.357590253361716</c:v>
                </c:pt>
                <c:pt idx="17">
                  <c:v>-6.708079907610535</c:v>
                </c:pt>
                <c:pt idx="18">
                  <c:v>-7.067623877927449</c:v>
                </c:pt>
                <c:pt idx="19">
                  <c:v>-7.438266687295576</c:v>
                </c:pt>
                <c:pt idx="20">
                  <c:v>-7.822637008121782</c:v>
                </c:pt>
                <c:pt idx="21">
                  <c:v>-8.228912932338538</c:v>
                </c:pt>
                <c:pt idx="22">
                  <c:v>-8.670821971403924</c:v>
                </c:pt>
                <c:pt idx="23">
                  <c:v>-9.169101429860996</c:v>
                </c:pt>
                <c:pt idx="24">
                  <c:v>-9.747409359371548</c:v>
                </c:pt>
                <c:pt idx="25">
                  <c:v>-10.41888912196991</c:v>
                </c:pt>
                <c:pt idx="26">
                  <c:v>-11.18383279236796</c:v>
                </c:pt>
                <c:pt idx="27">
                  <c:v>-12.02236535545275</c:v>
                </c:pt>
                <c:pt idx="28">
                  <c:v>-12.88783958756424</c:v>
                </c:pt>
                <c:pt idx="29">
                  <c:v>-13.74928894698682</c:v>
                </c:pt>
                <c:pt idx="30">
                  <c:v>-14.58315855693367</c:v>
                </c:pt>
                <c:pt idx="31">
                  <c:v>-15.3742908072779</c:v>
                </c:pt>
                <c:pt idx="32">
                  <c:v>-16.11340110581058</c:v>
                </c:pt>
                <c:pt idx="33">
                  <c:v>-16.79075069246458</c:v>
                </c:pt>
                <c:pt idx="34">
                  <c:v>-17.39448572910576</c:v>
                </c:pt>
                <c:pt idx="35">
                  <c:v>-17.91072103078332</c:v>
                </c:pt>
                <c:pt idx="36">
                  <c:v>-18.3241993282482</c:v>
                </c:pt>
                <c:pt idx="37">
                  <c:v>-18.62244608102365</c:v>
                </c:pt>
                <c:pt idx="38">
                  <c:v>-18.79582526124602</c:v>
                </c:pt>
                <c:pt idx="39">
                  <c:v>-18.83846083784045</c:v>
                </c:pt>
                <c:pt idx="40">
                  <c:v>-18.74739485006165</c:v>
                </c:pt>
                <c:pt idx="41">
                  <c:v>-18.52290248517911</c:v>
                </c:pt>
                <c:pt idx="42">
                  <c:v>-18.16762733971652</c:v>
                </c:pt>
                <c:pt idx="43">
                  <c:v>-17.68716542536048</c:v>
                </c:pt>
                <c:pt idx="44">
                  <c:v>-17.09005339794628</c:v>
                </c:pt>
                <c:pt idx="45">
                  <c:v>-16.386869048868</c:v>
                </c:pt>
                <c:pt idx="46">
                  <c:v>-15.59048880751913</c:v>
                </c:pt>
                <c:pt idx="47">
                  <c:v>-14.71604221620428</c:v>
                </c:pt>
                <c:pt idx="48">
                  <c:v>-13.77910344509402</c:v>
                </c:pt>
                <c:pt idx="49">
                  <c:v>-12.78861549366822</c:v>
                </c:pt>
                <c:pt idx="50">
                  <c:v>-11.74477033314668</c:v>
                </c:pt>
                <c:pt idx="51">
                  <c:v>-10.63892497276905</c:v>
                </c:pt>
                <c:pt idx="52">
                  <c:v>-9.456430487364935</c:v>
                </c:pt>
                <c:pt idx="53">
                  <c:v>-8.189384688047764</c:v>
                </c:pt>
                <c:pt idx="54">
                  <c:v>-6.83828001235785</c:v>
                </c:pt>
                <c:pt idx="55">
                  <c:v>-5.412478187210951</c:v>
                </c:pt>
                <c:pt idx="56">
                  <c:v>-3.928636501424269</c:v>
                </c:pt>
                <c:pt idx="57">
                  <c:v>-2.404166039083484</c:v>
                </c:pt>
                <c:pt idx="58">
                  <c:v>-0.855653539168859</c:v>
                </c:pt>
                <c:pt idx="59">
                  <c:v>0.700672724535663</c:v>
                </c:pt>
                <c:pt idx="60">
                  <c:v>2.249644719067067</c:v>
                </c:pt>
                <c:pt idx="61">
                  <c:v>3.776394271254454</c:v>
                </c:pt>
                <c:pt idx="62">
                  <c:v>5.265589781093904</c:v>
                </c:pt>
                <c:pt idx="63">
                  <c:v>6.702713458162512</c:v>
                </c:pt>
                <c:pt idx="64">
                  <c:v>8.072704830092987</c:v>
                </c:pt>
                <c:pt idx="65">
                  <c:v>9.36151893603306</c:v>
                </c:pt>
                <c:pt idx="66">
                  <c:v>10.55504883770393</c:v>
                </c:pt>
                <c:pt idx="67">
                  <c:v>11.64037683822526</c:v>
                </c:pt>
                <c:pt idx="68">
                  <c:v>12.60468040983454</c:v>
                </c:pt>
                <c:pt idx="69">
                  <c:v>13.43646530664658</c:v>
                </c:pt>
                <c:pt idx="70">
                  <c:v>14.12503618844969</c:v>
                </c:pt>
                <c:pt idx="71">
                  <c:v>14.66170912133688</c:v>
                </c:pt>
                <c:pt idx="72">
                  <c:v>15.0383844061852</c:v>
                </c:pt>
                <c:pt idx="73">
                  <c:v>15.24961298220988</c:v>
                </c:pt>
                <c:pt idx="74">
                  <c:v>15.29231469933628</c:v>
                </c:pt>
                <c:pt idx="75">
                  <c:v>15.16548495682296</c:v>
                </c:pt>
                <c:pt idx="76">
                  <c:v>14.87135009416294</c:v>
                </c:pt>
                <c:pt idx="77">
                  <c:v>14.41826373405082</c:v>
                </c:pt>
                <c:pt idx="78">
                  <c:v>13.8209631932106</c:v>
                </c:pt>
                <c:pt idx="79">
                  <c:v>13.10081497906836</c:v>
                </c:pt>
                <c:pt idx="80">
                  <c:v>12.28371322590938</c:v>
                </c:pt>
                <c:pt idx="81">
                  <c:v>11.39095842784677</c:v>
                </c:pt>
                <c:pt idx="82">
                  <c:v>10.43830500236414</c:v>
                </c:pt>
                <c:pt idx="83">
                  <c:v>9.434708256273723</c:v>
                </c:pt>
                <c:pt idx="84">
                  <c:v>8.384860621127634</c:v>
                </c:pt>
                <c:pt idx="85">
                  <c:v>7.295810128494729</c:v>
                </c:pt>
                <c:pt idx="86">
                  <c:v>6.178315695973796</c:v>
                </c:pt>
                <c:pt idx="87">
                  <c:v>5.047986561021352</c:v>
                </c:pt>
                <c:pt idx="88">
                  <c:v>3.938686805323837</c:v>
                </c:pt>
                <c:pt idx="89">
                  <c:v>2.858886595525599</c:v>
                </c:pt>
                <c:pt idx="90">
                  <c:v>1.817932322406603</c:v>
                </c:pt>
                <c:pt idx="91">
                  <c:v>0.827214899729939</c:v>
                </c:pt>
                <c:pt idx="92">
                  <c:v>-0.101582684029434</c:v>
                </c:pt>
                <c:pt idx="93">
                  <c:v>-0.959406112803421</c:v>
                </c:pt>
                <c:pt idx="94">
                  <c:v>-1.741290116490162</c:v>
                </c:pt>
                <c:pt idx="95">
                  <c:v>-2.446358470954038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168536"/>
        <c:axId val="-2135174584"/>
      </c:lineChart>
      <c:valAx>
        <c:axId val="-21351745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Energie in kWh</a:t>
                </a:r>
              </a:p>
            </c:rich>
          </c:tx>
          <c:layout>
            <c:manualLayout>
              <c:xMode val="edge"/>
              <c:yMode val="edge"/>
              <c:x val="0.02825"/>
              <c:y val="0.675888888888889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168536"/>
        <c:crossesAt val="0.0"/>
        <c:crossBetween val="between"/>
      </c:valAx>
      <c:catAx>
        <c:axId val="-213516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numFmt formatCode="hh&quot;:&quot;mm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174584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Leistungsbedarf Haushalte gesamt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Leistung und Energie'!$G$2</c:f>
              <c:strCache>
                <c:ptCount val="1"/>
                <c:pt idx="0">
                  <c:v>Haushalte: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Energie'!$H$7:$H$103</c:f>
              <c:numCache>
                <c:formatCode>#,##0.00</c:formatCode>
                <c:ptCount val="97"/>
                <c:pt idx="0">
                  <c:v>2.522357211744007</c:v>
                </c:pt>
                <c:pt idx="1">
                  <c:v>2.242783297538198</c:v>
                </c:pt>
                <c:pt idx="2">
                  <c:v>2.010642316540731</c:v>
                </c:pt>
                <c:pt idx="3">
                  <c:v>1.823714500941358</c:v>
                </c:pt>
                <c:pt idx="4">
                  <c:v>1.69520162771679</c:v>
                </c:pt>
                <c:pt idx="5">
                  <c:v>1.614589007239564</c:v>
                </c:pt>
                <c:pt idx="6">
                  <c:v>1.56552045564473</c:v>
                </c:pt>
                <c:pt idx="7">
                  <c:v>1.531639789067344</c:v>
                </c:pt>
                <c:pt idx="8">
                  <c:v>1.500095720184948</c:v>
                </c:pt>
                <c:pt idx="9">
                  <c:v>1.46738335245506</c:v>
                </c:pt>
                <c:pt idx="10">
                  <c:v>1.438175881267655</c:v>
                </c:pt>
                <c:pt idx="11">
                  <c:v>1.410136708927752</c:v>
                </c:pt>
                <c:pt idx="12">
                  <c:v>1.385602433130332</c:v>
                </c:pt>
                <c:pt idx="13">
                  <c:v>1.368077950417893</c:v>
                </c:pt>
                <c:pt idx="14">
                  <c:v>1.359899858485419</c:v>
                </c:pt>
                <c:pt idx="15">
                  <c:v>1.361068157332917</c:v>
                </c:pt>
                <c:pt idx="16">
                  <c:v>1.376256042350366</c:v>
                </c:pt>
                <c:pt idx="17">
                  <c:v>1.401958616995279</c:v>
                </c:pt>
                <c:pt idx="18">
                  <c:v>1.438175881267655</c:v>
                </c:pt>
                <c:pt idx="19">
                  <c:v>1.482571237472509</c:v>
                </c:pt>
                <c:pt idx="20">
                  <c:v>1.537481283304822</c:v>
                </c:pt>
                <c:pt idx="21">
                  <c:v>1.625103696867028</c:v>
                </c:pt>
                <c:pt idx="22">
                  <c:v>1.767636156261547</c:v>
                </c:pt>
                <c:pt idx="23">
                  <c:v>1.993117833828287</c:v>
                </c:pt>
                <c:pt idx="24">
                  <c:v>2.313231718042209</c:v>
                </c:pt>
                <c:pt idx="25">
                  <c:v>2.685919050393458</c:v>
                </c:pt>
                <c:pt idx="26">
                  <c:v>3.059774681592195</c:v>
                </c:pt>
                <c:pt idx="27">
                  <c:v>3.378720266958624</c:v>
                </c:pt>
                <c:pt idx="28">
                  <c:v>3.605370243372862</c:v>
                </c:pt>
                <c:pt idx="29">
                  <c:v>3.754912495852356</c:v>
                </c:pt>
                <c:pt idx="30">
                  <c:v>3.855386196737016</c:v>
                </c:pt>
                <c:pt idx="31">
                  <c:v>3.938335414909237</c:v>
                </c:pt>
                <c:pt idx="32">
                  <c:v>4.024789529623945</c:v>
                </c:pt>
                <c:pt idx="33">
                  <c:v>4.110075345491161</c:v>
                </c:pt>
                <c:pt idx="34">
                  <c:v>4.182509874035913</c:v>
                </c:pt>
                <c:pt idx="35">
                  <c:v>4.230410126783256</c:v>
                </c:pt>
                <c:pt idx="36">
                  <c:v>4.244429712953206</c:v>
                </c:pt>
                <c:pt idx="37">
                  <c:v>4.231578425630753</c:v>
                </c:pt>
                <c:pt idx="38">
                  <c:v>4.19886605790086</c:v>
                </c:pt>
                <c:pt idx="39">
                  <c:v>4.156807299391001</c:v>
                </c:pt>
                <c:pt idx="40">
                  <c:v>4.112411943186151</c:v>
                </c:pt>
                <c:pt idx="41">
                  <c:v>4.07385808121878</c:v>
                </c:pt>
                <c:pt idx="42">
                  <c:v>4.045818908878878</c:v>
                </c:pt>
                <c:pt idx="43">
                  <c:v>4.035304219251414</c:v>
                </c:pt>
                <c:pt idx="44">
                  <c:v>4.049323805421365</c:v>
                </c:pt>
                <c:pt idx="45">
                  <c:v>4.091382563931224</c:v>
                </c:pt>
                <c:pt idx="46">
                  <c:v>4.166153690170971</c:v>
                </c:pt>
                <c:pt idx="47">
                  <c:v>4.278310379530593</c:v>
                </c:pt>
                <c:pt idx="48">
                  <c:v>4.425516034315097</c:v>
                </c:pt>
                <c:pt idx="49">
                  <c:v>4.577394884489587</c:v>
                </c:pt>
                <c:pt idx="50">
                  <c:v>4.695393068086692</c:v>
                </c:pt>
                <c:pt idx="51">
                  <c:v>4.740956723139034</c:v>
                </c:pt>
                <c:pt idx="52">
                  <c:v>4.687214976154218</c:v>
                </c:pt>
                <c:pt idx="53">
                  <c:v>4.55870210292965</c:v>
                </c:pt>
                <c:pt idx="54">
                  <c:v>4.386962172347725</c:v>
                </c:pt>
                <c:pt idx="55">
                  <c:v>4.205875850985835</c:v>
                </c:pt>
                <c:pt idx="56">
                  <c:v>4.043482311183882</c:v>
                </c:pt>
                <c:pt idx="57">
                  <c:v>3.90211815063686</c:v>
                </c:pt>
                <c:pt idx="58">
                  <c:v>3.778278472802278</c:v>
                </c:pt>
                <c:pt idx="59">
                  <c:v>3.670794978832637</c:v>
                </c:pt>
                <c:pt idx="60">
                  <c:v>3.576162772185456</c:v>
                </c:pt>
                <c:pt idx="61">
                  <c:v>3.494381852860732</c:v>
                </c:pt>
                <c:pt idx="62">
                  <c:v>3.428957117400951</c:v>
                </c:pt>
                <c:pt idx="63">
                  <c:v>3.378720266958624</c:v>
                </c:pt>
                <c:pt idx="64">
                  <c:v>3.348344496923726</c:v>
                </c:pt>
                <c:pt idx="65">
                  <c:v>3.336661508448765</c:v>
                </c:pt>
                <c:pt idx="66">
                  <c:v>3.347176198076228</c:v>
                </c:pt>
                <c:pt idx="67">
                  <c:v>3.378720266958624</c:v>
                </c:pt>
                <c:pt idx="68">
                  <c:v>3.434798611638435</c:v>
                </c:pt>
                <c:pt idx="69">
                  <c:v>3.514242933268167</c:v>
                </c:pt>
                <c:pt idx="70">
                  <c:v>3.618221530695315</c:v>
                </c:pt>
                <c:pt idx="71">
                  <c:v>3.743229507377395</c:v>
                </c:pt>
                <c:pt idx="72">
                  <c:v>3.891603461009397</c:v>
                </c:pt>
                <c:pt idx="73">
                  <c:v>4.057501897353839</c:v>
                </c:pt>
                <c:pt idx="74">
                  <c:v>4.236251621020733</c:v>
                </c:pt>
                <c:pt idx="75">
                  <c:v>4.4243477354676</c:v>
                </c:pt>
                <c:pt idx="76">
                  <c:v>4.613612148761963</c:v>
                </c:pt>
                <c:pt idx="77">
                  <c:v>4.784183780496391</c:v>
                </c:pt>
                <c:pt idx="78">
                  <c:v>4.915033251415948</c:v>
                </c:pt>
                <c:pt idx="79">
                  <c:v>4.983962883418217</c:v>
                </c:pt>
                <c:pt idx="80">
                  <c:v>4.976953090333242</c:v>
                </c:pt>
                <c:pt idx="81">
                  <c:v>4.916201550263445</c:v>
                </c:pt>
                <c:pt idx="82">
                  <c:v>4.827410837853742</c:v>
                </c:pt>
                <c:pt idx="83">
                  <c:v>4.740956723139034</c:v>
                </c:pt>
                <c:pt idx="84">
                  <c:v>4.67670028652675</c:v>
                </c:pt>
                <c:pt idx="85">
                  <c:v>4.62763173493192</c:v>
                </c:pt>
                <c:pt idx="86">
                  <c:v>4.580899781032075</c:v>
                </c:pt>
                <c:pt idx="87">
                  <c:v>4.521316539809777</c:v>
                </c:pt>
                <c:pt idx="88">
                  <c:v>4.437199022790058</c:v>
                </c:pt>
                <c:pt idx="89">
                  <c:v>4.319200839192955</c:v>
                </c:pt>
                <c:pt idx="90">
                  <c:v>4.163817092475981</c:v>
                </c:pt>
                <c:pt idx="91">
                  <c:v>3.962869690706657</c:v>
                </c:pt>
                <c:pt idx="92">
                  <c:v>3.715190335037492</c:v>
                </c:pt>
                <c:pt idx="93">
                  <c:v>3.431293715095947</c:v>
                </c:pt>
                <c:pt idx="94">
                  <c:v>3.127536014746966</c:v>
                </c:pt>
                <c:pt idx="95">
                  <c:v>2.820273417855504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125576"/>
        <c:axId val="-2135131592"/>
      </c:lineChart>
      <c:valAx>
        <c:axId val="-21351315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Leistung in kW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125576"/>
        <c:crossesAt val="0.0"/>
        <c:crossBetween val="between"/>
      </c:valAx>
      <c:catAx>
        <c:axId val="-213512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numFmt formatCode="hh&quot;:&quot;mm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131592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Investitionsrechnung!$B$8</c:f>
              <c:strCache>
                <c:ptCount val="1"/>
                <c:pt idx="0">
                  <c:v>Annuität</c:v>
                </c:pt>
              </c:strCache>
            </c:strRef>
          </c:tx>
          <c:val>
            <c:numRef>
              <c:f>Investitionsrechnung!$B$9:$B$29</c:f>
              <c:numCache>
                <c:formatCode>0</c:formatCode>
                <c:ptCount val="21"/>
                <c:pt idx="0">
                  <c:v>3360.785379842961</c:v>
                </c:pt>
                <c:pt idx="1">
                  <c:v>3360.785379842961</c:v>
                </c:pt>
                <c:pt idx="2">
                  <c:v>3360.785379842961</c:v>
                </c:pt>
                <c:pt idx="3">
                  <c:v>3360.785379842961</c:v>
                </c:pt>
                <c:pt idx="4">
                  <c:v>3360.785379842961</c:v>
                </c:pt>
                <c:pt idx="5">
                  <c:v>3360.785379842961</c:v>
                </c:pt>
                <c:pt idx="6">
                  <c:v>3360.785379842961</c:v>
                </c:pt>
                <c:pt idx="7">
                  <c:v>3360.785379842961</c:v>
                </c:pt>
                <c:pt idx="8">
                  <c:v>3360.785379842961</c:v>
                </c:pt>
                <c:pt idx="9">
                  <c:v>3360.785379842961</c:v>
                </c:pt>
                <c:pt idx="10">
                  <c:v>3360.785379842961</c:v>
                </c:pt>
                <c:pt idx="11">
                  <c:v>3360.785379842961</c:v>
                </c:pt>
                <c:pt idx="12">
                  <c:v>3360.785379842961</c:v>
                </c:pt>
                <c:pt idx="13">
                  <c:v>3360.785379842961</c:v>
                </c:pt>
                <c:pt idx="14">
                  <c:v>3360.785379842961</c:v>
                </c:pt>
                <c:pt idx="15">
                  <c:v>3360.785379842961</c:v>
                </c:pt>
                <c:pt idx="16">
                  <c:v>3360.785379842961</c:v>
                </c:pt>
                <c:pt idx="17">
                  <c:v>3360.785379842961</c:v>
                </c:pt>
                <c:pt idx="18">
                  <c:v>3360.785379842961</c:v>
                </c:pt>
                <c:pt idx="19">
                  <c:v>3360.785379842961</c:v>
                </c:pt>
                <c:pt idx="20">
                  <c:v>3360.785379842961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Investitionsrechnung!$E$8</c:f>
              <c:strCache>
                <c:ptCount val="1"/>
                <c:pt idx="0">
                  <c:v>Zinsen</c:v>
                </c:pt>
              </c:strCache>
            </c:strRef>
          </c:tx>
          <c:val>
            <c:numRef>
              <c:f>Investitionsrechnung!$E$9:$E$29</c:f>
              <c:numCache>
                <c:formatCode>0</c:formatCode>
                <c:ptCount val="21"/>
                <c:pt idx="0">
                  <c:v>1500.0</c:v>
                </c:pt>
                <c:pt idx="1">
                  <c:v>1444.176438604711</c:v>
                </c:pt>
                <c:pt idx="2">
                  <c:v>1386.678170367564</c:v>
                </c:pt>
                <c:pt idx="3">
                  <c:v>1327.454954083302</c:v>
                </c:pt>
                <c:pt idx="4">
                  <c:v>1266.455041310513</c:v>
                </c:pt>
                <c:pt idx="5">
                  <c:v>1203.625131154539</c:v>
                </c:pt>
                <c:pt idx="6">
                  <c:v>1138.910323693886</c:v>
                </c:pt>
                <c:pt idx="7">
                  <c:v>1072.254072009414</c:v>
                </c:pt>
                <c:pt idx="8">
                  <c:v>1003.598132774408</c:v>
                </c:pt>
                <c:pt idx="9">
                  <c:v>932.882515362351</c:v>
                </c:pt>
                <c:pt idx="10">
                  <c:v>860.0454294279327</c:v>
                </c:pt>
                <c:pt idx="11">
                  <c:v>785.023230915482</c:v>
                </c:pt>
                <c:pt idx="12">
                  <c:v>707.7503664476575</c:v>
                </c:pt>
                <c:pt idx="13">
                  <c:v>628.1593160457985</c:v>
                </c:pt>
                <c:pt idx="14">
                  <c:v>546.1805341318836</c:v>
                </c:pt>
                <c:pt idx="15">
                  <c:v>461.7423887605512</c:v>
                </c:pt>
                <c:pt idx="16">
                  <c:v>374.771099028079</c:v>
                </c:pt>
                <c:pt idx="17">
                  <c:v>285.1906706036325</c:v>
                </c:pt>
                <c:pt idx="18">
                  <c:v>192.9228293264528</c:v>
                </c:pt>
                <c:pt idx="19">
                  <c:v>97.88695281095754</c:v>
                </c:pt>
                <c:pt idx="20">
                  <c:v>-2.55113263847306E-12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Investitionsrechnung!$F$8</c:f>
              <c:strCache>
                <c:ptCount val="1"/>
                <c:pt idx="0">
                  <c:v>Tilgung</c:v>
                </c:pt>
              </c:strCache>
            </c:strRef>
          </c:tx>
          <c:val>
            <c:numRef>
              <c:f>Investitionsrechnung!$F$9:$F$29</c:f>
              <c:numCache>
                <c:formatCode>0</c:formatCode>
                <c:ptCount val="21"/>
                <c:pt idx="0">
                  <c:v>1860.785379842961</c:v>
                </c:pt>
                <c:pt idx="1">
                  <c:v>1916.608941238249</c:v>
                </c:pt>
                <c:pt idx="2">
                  <c:v>1974.107209475397</c:v>
                </c:pt>
                <c:pt idx="3">
                  <c:v>2033.330425759658</c:v>
                </c:pt>
                <c:pt idx="4">
                  <c:v>2094.330338532447</c:v>
                </c:pt>
                <c:pt idx="5">
                  <c:v>2157.160248688422</c:v>
                </c:pt>
                <c:pt idx="6">
                  <c:v>2221.875056149074</c:v>
                </c:pt>
                <c:pt idx="7">
                  <c:v>2288.531307833546</c:v>
                </c:pt>
                <c:pt idx="8">
                  <c:v>2357.187247068553</c:v>
                </c:pt>
                <c:pt idx="9">
                  <c:v>2427.902864480609</c:v>
                </c:pt>
                <c:pt idx="10">
                  <c:v>2500.739950415028</c:v>
                </c:pt>
                <c:pt idx="11">
                  <c:v>2575.762148927478</c:v>
                </c:pt>
                <c:pt idx="12">
                  <c:v>2653.035013395303</c:v>
                </c:pt>
                <c:pt idx="13">
                  <c:v>2732.626063797162</c:v>
                </c:pt>
                <c:pt idx="14">
                  <c:v>2814.604845711077</c:v>
                </c:pt>
                <c:pt idx="15">
                  <c:v>2899.04299108241</c:v>
                </c:pt>
                <c:pt idx="16">
                  <c:v>2986.014280814882</c:v>
                </c:pt>
                <c:pt idx="17">
                  <c:v>3075.594709239328</c:v>
                </c:pt>
                <c:pt idx="18">
                  <c:v>3167.862550516508</c:v>
                </c:pt>
                <c:pt idx="19">
                  <c:v>3262.898427032003</c:v>
                </c:pt>
                <c:pt idx="20">
                  <c:v>3360.785379842963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576568"/>
        <c:axId val="2125573576"/>
      </c:lineChart>
      <c:catAx>
        <c:axId val="2125576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573576"/>
        <c:crosses val="autoZero"/>
        <c:auto val="1"/>
        <c:lblAlgn val="ctr"/>
        <c:lblOffset val="100"/>
        <c:noMultiLvlLbl val="0"/>
      </c:catAx>
      <c:valAx>
        <c:axId val="2125573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576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Profile PV und Haushalte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Leistung und Energie'!$A$2</c:f>
              <c:strCache>
                <c:ptCount val="1"/>
                <c:pt idx="0">
                  <c:v>Zeitraum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Energie'!$C$7:$C$103</c:f>
              <c:numCache>
                <c:formatCode>#,##0.00</c:formatCode>
                <c:ptCount val="9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0.00245900146194914</c:v>
                </c:pt>
                <c:pt idx="28">
                  <c:v>0.0143473314926894</c:v>
                </c:pt>
                <c:pt idx="29">
                  <c:v>0.0309115058162033</c:v>
                </c:pt>
                <c:pt idx="30">
                  <c:v>0.0519907756949591</c:v>
                </c:pt>
                <c:pt idx="31">
                  <c:v>0.0773806413532369</c:v>
                </c:pt>
                <c:pt idx="32">
                  <c:v>0.106834833549315</c:v>
                </c:pt>
                <c:pt idx="33">
                  <c:v>0.140067699887518</c:v>
                </c:pt>
                <c:pt idx="34">
                  <c:v>0.176756972747123</c:v>
                </c:pt>
                <c:pt idx="35">
                  <c:v>0.2165468920073</c:v>
                </c:pt>
                <c:pt idx="36">
                  <c:v>0.25905165230937</c:v>
                </c:pt>
                <c:pt idx="37">
                  <c:v>0.303859141452895</c:v>
                </c:pt>
                <c:pt idx="38">
                  <c:v>0.350534933701138</c:v>
                </c:pt>
                <c:pt idx="39">
                  <c:v>0.398626499301327</c:v>
                </c:pt>
                <c:pt idx="40">
                  <c:v>0.447667589430137</c:v>
                </c:pt>
                <c:pt idx="41">
                  <c:v>0.497182754074891</c:v>
                </c:pt>
                <c:pt idx="42">
                  <c:v>0.546691949072925</c:v>
                </c:pt>
                <c:pt idx="43">
                  <c:v>0.595715187667557</c:v>
                </c:pt>
                <c:pt idx="44">
                  <c:v>0.643777191507819</c:v>
                </c:pt>
                <c:pt idx="45">
                  <c:v>0.690411996024433</c:v>
                </c:pt>
                <c:pt idx="46">
                  <c:v>0.735167465556645</c:v>
                </c:pt>
                <c:pt idx="47">
                  <c:v>0.777609674478998</c:v>
                </c:pt>
                <c:pt idx="48">
                  <c:v>0.817327111875615</c:v>
                </c:pt>
                <c:pt idx="49">
                  <c:v>0.853934669019278</c:v>
                </c:pt>
                <c:pt idx="50">
                  <c:v>0.887077371017286</c:v>
                </c:pt>
                <c:pt idx="51">
                  <c:v>0.916433816464956</c:v>
                </c:pt>
                <c:pt idx="52">
                  <c:v>0.941719291777067</c:v>
                </c:pt>
                <c:pt idx="53">
                  <c:v>0.962688530019833</c:v>
                </c:pt>
                <c:pt idx="54">
                  <c:v>0.979138087510739</c:v>
                </c:pt>
                <c:pt idx="55">
                  <c:v>0.990908315157343</c:v>
                </c:pt>
                <c:pt idx="56">
                  <c:v>0.997884905433061</c:v>
                </c:pt>
                <c:pt idx="57">
                  <c:v>1.0</c:v>
                </c:pt>
                <c:pt idx="58">
                  <c:v>0.997232847246078</c:v>
                </c:pt>
                <c:pt idx="59">
                  <c:v>0.989610003365073</c:v>
                </c:pt>
                <c:pt idx="60">
                  <c:v>0.977205075031107</c:v>
                </c:pt>
                <c:pt idx="61">
                  <c:v>0.960138006161028</c:v>
                </c:pt>
                <c:pt idx="62">
                  <c:v>0.938573915675875</c:v>
                </c:pt>
                <c:pt idx="63">
                  <c:v>0.912721497523306</c:v>
                </c:pt>
                <c:pt idx="64">
                  <c:v>0.882830998464563</c:v>
                </c:pt>
                <c:pt idx="65">
                  <c:v>0.849191793220906</c:v>
                </c:pt>
                <c:pt idx="66">
                  <c:v>0.812129580475971</c:v>
                </c:pt>
                <c:pt idx="67">
                  <c:v>0.772003226904392</c:v>
                </c:pt>
                <c:pt idx="68">
                  <c:v>0.729201289807557</c:v>
                </c:pt>
                <c:pt idx="69">
                  <c:v>0.684138252051632</c:v>
                </c:pt>
                <c:pt idx="70">
                  <c:v>0.637250505790776</c:v>
                </c:pt>
                <c:pt idx="71">
                  <c:v>0.588992123892616</c:v>
                </c:pt>
                <c:pt idx="72">
                  <c:v>0.539830460040269</c:v>
                </c:pt>
                <c:pt idx="73">
                  <c:v>0.490241620145255</c:v>
                </c:pt>
                <c:pt idx="74">
                  <c:v>0.440705848952631</c:v>
                </c:pt>
                <c:pt idx="75">
                  <c:v>0.391702876541435</c:v>
                </c:pt>
                <c:pt idx="76">
                  <c:v>0.343707269812186</c:v>
                </c:pt>
                <c:pt idx="77">
                  <c:v>0.297183834004792</c:v>
                </c:pt>
                <c:pt idx="78">
                  <c:v>0.252583108805505</c:v>
                </c:pt>
                <c:pt idx="79">
                  <c:v>0.210337002684928</c:v>
                </c:pt>
                <c:pt idx="80">
                  <c:v>0.170854607769732</c:v>
                </c:pt>
                <c:pt idx="81">
                  <c:v>0.134518235801301</c:v>
                </c:pt>
                <c:pt idx="82">
                  <c:v>0.101679713592322</c:v>
                </c:pt>
                <c:pt idx="83">
                  <c:v>0.0726569738777356</c:v>
                </c:pt>
                <c:pt idx="84">
                  <c:v>0.0477309745942397</c:v>
                </c:pt>
                <c:pt idx="85">
                  <c:v>0.0271429764400296</c:v>
                </c:pt>
                <c:pt idx="86">
                  <c:v>0.0110922050948345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Leistung und Energie'!$A$2</c:f>
              <c:strCache>
                <c:ptCount val="1"/>
                <c:pt idx="0">
                  <c:v>Zeitraum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839832"/>
        <c:axId val="-2136833928"/>
      </c:lineChart>
      <c:valAx>
        <c:axId val="-21368339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Leistung in kW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6839832"/>
        <c:crossesAt val="0.0"/>
        <c:crossBetween val="between"/>
      </c:valAx>
      <c:catAx>
        <c:axId val="-2136839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numFmt formatCode="hh&quot;:&quot;mm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6833928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866584"/>
        <c:axId val="-2136862904"/>
      </c:lineChart>
      <c:valAx>
        <c:axId val="-21368629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6866584"/>
        <c:crossesAt val="0.0"/>
        <c:crossBetween val="between"/>
      </c:valAx>
      <c:catAx>
        <c:axId val="-2136866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6862904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Leistung und Energie'!$C$2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Energie'!$C$7:$C$103</c:f>
              <c:numCache>
                <c:formatCode>#,##0.00</c:formatCode>
                <c:ptCount val="9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0.00245900146194914</c:v>
                </c:pt>
                <c:pt idx="28">
                  <c:v>0.0143473314926894</c:v>
                </c:pt>
                <c:pt idx="29">
                  <c:v>0.0309115058162033</c:v>
                </c:pt>
                <c:pt idx="30">
                  <c:v>0.0519907756949591</c:v>
                </c:pt>
                <c:pt idx="31">
                  <c:v>0.0773806413532369</c:v>
                </c:pt>
                <c:pt idx="32">
                  <c:v>0.106834833549315</c:v>
                </c:pt>
                <c:pt idx="33">
                  <c:v>0.140067699887518</c:v>
                </c:pt>
                <c:pt idx="34">
                  <c:v>0.176756972747123</c:v>
                </c:pt>
                <c:pt idx="35">
                  <c:v>0.2165468920073</c:v>
                </c:pt>
                <c:pt idx="36">
                  <c:v>0.25905165230937</c:v>
                </c:pt>
                <c:pt idx="37">
                  <c:v>0.303859141452895</c:v>
                </c:pt>
                <c:pt idx="38">
                  <c:v>0.350534933701138</c:v>
                </c:pt>
                <c:pt idx="39">
                  <c:v>0.398626499301327</c:v>
                </c:pt>
                <c:pt idx="40">
                  <c:v>0.447667589430137</c:v>
                </c:pt>
                <c:pt idx="41">
                  <c:v>0.497182754074891</c:v>
                </c:pt>
                <c:pt idx="42">
                  <c:v>0.546691949072925</c:v>
                </c:pt>
                <c:pt idx="43">
                  <c:v>0.595715187667557</c:v>
                </c:pt>
                <c:pt idx="44">
                  <c:v>0.643777191507819</c:v>
                </c:pt>
                <c:pt idx="45">
                  <c:v>0.690411996024433</c:v>
                </c:pt>
                <c:pt idx="46">
                  <c:v>0.735167465556645</c:v>
                </c:pt>
                <c:pt idx="47">
                  <c:v>0.777609674478998</c:v>
                </c:pt>
                <c:pt idx="48">
                  <c:v>0.817327111875615</c:v>
                </c:pt>
                <c:pt idx="49">
                  <c:v>0.853934669019278</c:v>
                </c:pt>
                <c:pt idx="50">
                  <c:v>0.887077371017286</c:v>
                </c:pt>
                <c:pt idx="51">
                  <c:v>0.916433816464956</c:v>
                </c:pt>
                <c:pt idx="52">
                  <c:v>0.941719291777067</c:v>
                </c:pt>
                <c:pt idx="53">
                  <c:v>0.962688530019833</c:v>
                </c:pt>
                <c:pt idx="54">
                  <c:v>0.979138087510739</c:v>
                </c:pt>
                <c:pt idx="55">
                  <c:v>0.990908315157343</c:v>
                </c:pt>
                <c:pt idx="56">
                  <c:v>0.997884905433061</c:v>
                </c:pt>
                <c:pt idx="57">
                  <c:v>1.0</c:v>
                </c:pt>
                <c:pt idx="58">
                  <c:v>0.997232847246078</c:v>
                </c:pt>
                <c:pt idx="59">
                  <c:v>0.989610003365073</c:v>
                </c:pt>
                <c:pt idx="60">
                  <c:v>0.977205075031107</c:v>
                </c:pt>
                <c:pt idx="61">
                  <c:v>0.960138006161028</c:v>
                </c:pt>
                <c:pt idx="62">
                  <c:v>0.938573915675875</c:v>
                </c:pt>
                <c:pt idx="63">
                  <c:v>0.912721497523306</c:v>
                </c:pt>
                <c:pt idx="64">
                  <c:v>0.882830998464563</c:v>
                </c:pt>
                <c:pt idx="65">
                  <c:v>0.849191793220906</c:v>
                </c:pt>
                <c:pt idx="66">
                  <c:v>0.812129580475971</c:v>
                </c:pt>
                <c:pt idx="67">
                  <c:v>0.772003226904392</c:v>
                </c:pt>
                <c:pt idx="68">
                  <c:v>0.729201289807557</c:v>
                </c:pt>
                <c:pt idx="69">
                  <c:v>0.684138252051632</c:v>
                </c:pt>
                <c:pt idx="70">
                  <c:v>0.637250505790776</c:v>
                </c:pt>
                <c:pt idx="71">
                  <c:v>0.588992123892616</c:v>
                </c:pt>
                <c:pt idx="72">
                  <c:v>0.539830460040269</c:v>
                </c:pt>
                <c:pt idx="73">
                  <c:v>0.490241620145255</c:v>
                </c:pt>
                <c:pt idx="74">
                  <c:v>0.440705848952631</c:v>
                </c:pt>
                <c:pt idx="75">
                  <c:v>0.391702876541435</c:v>
                </c:pt>
                <c:pt idx="76">
                  <c:v>0.343707269812186</c:v>
                </c:pt>
                <c:pt idx="77">
                  <c:v>0.297183834004792</c:v>
                </c:pt>
                <c:pt idx="78">
                  <c:v>0.252583108805505</c:v>
                </c:pt>
                <c:pt idx="79">
                  <c:v>0.210337002684928</c:v>
                </c:pt>
                <c:pt idx="80">
                  <c:v>0.170854607769732</c:v>
                </c:pt>
                <c:pt idx="81">
                  <c:v>0.134518235801301</c:v>
                </c:pt>
                <c:pt idx="82">
                  <c:v>0.101679713592322</c:v>
                </c:pt>
                <c:pt idx="83">
                  <c:v>0.0726569738777356</c:v>
                </c:pt>
                <c:pt idx="84">
                  <c:v>0.0477309745942397</c:v>
                </c:pt>
                <c:pt idx="85">
                  <c:v>0.0271429764400296</c:v>
                </c:pt>
                <c:pt idx="86">
                  <c:v>0.0110922050948345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Leistung und Energie'!$C$2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Energie'!$C$7:$C$103</c:f>
              <c:numCache>
                <c:formatCode>#,##0.00</c:formatCode>
                <c:ptCount val="9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0.00245900146194914</c:v>
                </c:pt>
                <c:pt idx="28">
                  <c:v>0.0143473314926894</c:v>
                </c:pt>
                <c:pt idx="29">
                  <c:v>0.0309115058162033</c:v>
                </c:pt>
                <c:pt idx="30">
                  <c:v>0.0519907756949591</c:v>
                </c:pt>
                <c:pt idx="31">
                  <c:v>0.0773806413532369</c:v>
                </c:pt>
                <c:pt idx="32">
                  <c:v>0.106834833549315</c:v>
                </c:pt>
                <c:pt idx="33">
                  <c:v>0.140067699887518</c:v>
                </c:pt>
                <c:pt idx="34">
                  <c:v>0.176756972747123</c:v>
                </c:pt>
                <c:pt idx="35">
                  <c:v>0.2165468920073</c:v>
                </c:pt>
                <c:pt idx="36">
                  <c:v>0.25905165230937</c:v>
                </c:pt>
                <c:pt idx="37">
                  <c:v>0.303859141452895</c:v>
                </c:pt>
                <c:pt idx="38">
                  <c:v>0.350534933701138</c:v>
                </c:pt>
                <c:pt idx="39">
                  <c:v>0.398626499301327</c:v>
                </c:pt>
                <c:pt idx="40">
                  <c:v>0.447667589430137</c:v>
                </c:pt>
                <c:pt idx="41">
                  <c:v>0.497182754074891</c:v>
                </c:pt>
                <c:pt idx="42">
                  <c:v>0.546691949072925</c:v>
                </c:pt>
                <c:pt idx="43">
                  <c:v>0.595715187667557</c:v>
                </c:pt>
                <c:pt idx="44">
                  <c:v>0.643777191507819</c:v>
                </c:pt>
                <c:pt idx="45">
                  <c:v>0.690411996024433</c:v>
                </c:pt>
                <c:pt idx="46">
                  <c:v>0.735167465556645</c:v>
                </c:pt>
                <c:pt idx="47">
                  <c:v>0.777609674478998</c:v>
                </c:pt>
                <c:pt idx="48">
                  <c:v>0.817327111875615</c:v>
                </c:pt>
                <c:pt idx="49">
                  <c:v>0.853934669019278</c:v>
                </c:pt>
                <c:pt idx="50">
                  <c:v>0.887077371017286</c:v>
                </c:pt>
                <c:pt idx="51">
                  <c:v>0.916433816464956</c:v>
                </c:pt>
                <c:pt idx="52">
                  <c:v>0.941719291777067</c:v>
                </c:pt>
                <c:pt idx="53">
                  <c:v>0.962688530019833</c:v>
                </c:pt>
                <c:pt idx="54">
                  <c:v>0.979138087510739</c:v>
                </c:pt>
                <c:pt idx="55">
                  <c:v>0.990908315157343</c:v>
                </c:pt>
                <c:pt idx="56">
                  <c:v>0.997884905433061</c:v>
                </c:pt>
                <c:pt idx="57">
                  <c:v>1.0</c:v>
                </c:pt>
                <c:pt idx="58">
                  <c:v>0.997232847246078</c:v>
                </c:pt>
                <c:pt idx="59">
                  <c:v>0.989610003365073</c:v>
                </c:pt>
                <c:pt idx="60">
                  <c:v>0.977205075031107</c:v>
                </c:pt>
                <c:pt idx="61">
                  <c:v>0.960138006161028</c:v>
                </c:pt>
                <c:pt idx="62">
                  <c:v>0.938573915675875</c:v>
                </c:pt>
                <c:pt idx="63">
                  <c:v>0.912721497523306</c:v>
                </c:pt>
                <c:pt idx="64">
                  <c:v>0.882830998464563</c:v>
                </c:pt>
                <c:pt idx="65">
                  <c:v>0.849191793220906</c:v>
                </c:pt>
                <c:pt idx="66">
                  <c:v>0.812129580475971</c:v>
                </c:pt>
                <c:pt idx="67">
                  <c:v>0.772003226904392</c:v>
                </c:pt>
                <c:pt idx="68">
                  <c:v>0.729201289807557</c:v>
                </c:pt>
                <c:pt idx="69">
                  <c:v>0.684138252051632</c:v>
                </c:pt>
                <c:pt idx="70">
                  <c:v>0.637250505790776</c:v>
                </c:pt>
                <c:pt idx="71">
                  <c:v>0.588992123892616</c:v>
                </c:pt>
                <c:pt idx="72">
                  <c:v>0.539830460040269</c:v>
                </c:pt>
                <c:pt idx="73">
                  <c:v>0.490241620145255</c:v>
                </c:pt>
                <c:pt idx="74">
                  <c:v>0.440705848952631</c:v>
                </c:pt>
                <c:pt idx="75">
                  <c:v>0.391702876541435</c:v>
                </c:pt>
                <c:pt idx="76">
                  <c:v>0.343707269812186</c:v>
                </c:pt>
                <c:pt idx="77">
                  <c:v>0.297183834004792</c:v>
                </c:pt>
                <c:pt idx="78">
                  <c:v>0.252583108805505</c:v>
                </c:pt>
                <c:pt idx="79">
                  <c:v>0.210337002684928</c:v>
                </c:pt>
                <c:pt idx="80">
                  <c:v>0.170854607769732</c:v>
                </c:pt>
                <c:pt idx="81">
                  <c:v>0.134518235801301</c:v>
                </c:pt>
                <c:pt idx="82">
                  <c:v>0.101679713592322</c:v>
                </c:pt>
                <c:pt idx="83">
                  <c:v>0.0726569738777356</c:v>
                </c:pt>
                <c:pt idx="84">
                  <c:v>0.0477309745942397</c:v>
                </c:pt>
                <c:pt idx="85">
                  <c:v>0.0271429764400296</c:v>
                </c:pt>
                <c:pt idx="86">
                  <c:v>0.0110922050948345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FFD320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7E0021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5"/>
          <c:order val="5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83CAFF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314004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AECF00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4B1F6F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9"/>
          <c:order val="9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FF95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C5000B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1"/>
          <c:order val="11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0084D1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2"/>
          <c:order val="12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3"/>
          <c:order val="13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FFD320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5"/>
          <c:order val="15"/>
          <c:tx>
            <c:strRef>
              <c:f>' Leistung und Energie'!$D$2</c:f>
              <c:strCache>
                <c:ptCount val="1"/>
                <c:pt idx="0">
                  <c:v>Haushalte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Energie'!$D$7:$D$103</c:f>
              <c:numCache>
                <c:formatCode>#,##0.00</c:formatCode>
                <c:ptCount val="97"/>
                <c:pt idx="0">
                  <c:v>0.506094702297234</c:v>
                </c:pt>
                <c:pt idx="1">
                  <c:v>0.45</c:v>
                </c:pt>
                <c:pt idx="2">
                  <c:v>0.403422409751524</c:v>
                </c:pt>
                <c:pt idx="3">
                  <c:v>0.365916549460853</c:v>
                </c:pt>
                <c:pt idx="4">
                  <c:v>0.340131270511017</c:v>
                </c:pt>
                <c:pt idx="5">
                  <c:v>0.323956868260666</c:v>
                </c:pt>
                <c:pt idx="6">
                  <c:v>0.314111579934365</c:v>
                </c:pt>
                <c:pt idx="7">
                  <c:v>0.307313642756681</c:v>
                </c:pt>
                <c:pt idx="8">
                  <c:v>0.30098452883263</c:v>
                </c:pt>
                <c:pt idx="9">
                  <c:v>0.294421003281763</c:v>
                </c:pt>
                <c:pt idx="10">
                  <c:v>0.288560712611345</c:v>
                </c:pt>
                <c:pt idx="11">
                  <c:v>0.282934833567745</c:v>
                </c:pt>
                <c:pt idx="12">
                  <c:v>0.278012189404594</c:v>
                </c:pt>
                <c:pt idx="13">
                  <c:v>0.274496015002344</c:v>
                </c:pt>
                <c:pt idx="14">
                  <c:v>0.272855133614627</c:v>
                </c:pt>
                <c:pt idx="15">
                  <c:v>0.273089545241444</c:v>
                </c:pt>
                <c:pt idx="16">
                  <c:v>0.276136896390061</c:v>
                </c:pt>
                <c:pt idx="17">
                  <c:v>0.281293952180028</c:v>
                </c:pt>
                <c:pt idx="18">
                  <c:v>0.288560712611345</c:v>
                </c:pt>
                <c:pt idx="19">
                  <c:v>0.29746835443038</c:v>
                </c:pt>
                <c:pt idx="20">
                  <c:v>0.308485700890764</c:v>
                </c:pt>
                <c:pt idx="21">
                  <c:v>0.326066572902016</c:v>
                </c:pt>
                <c:pt idx="22">
                  <c:v>0.354664791373652</c:v>
                </c:pt>
                <c:pt idx="23">
                  <c:v>0.399906235349273</c:v>
                </c:pt>
                <c:pt idx="24">
                  <c:v>0.464135021097046</c:v>
                </c:pt>
                <c:pt idx="25">
                  <c:v>0.538912330051571</c:v>
                </c:pt>
                <c:pt idx="26">
                  <c:v>0.613924050632911</c:v>
                </c:pt>
                <c:pt idx="27">
                  <c:v>0.677918424753868</c:v>
                </c:pt>
                <c:pt idx="28">
                  <c:v>0.723394280356306</c:v>
                </c:pt>
                <c:pt idx="29">
                  <c:v>0.753398968588842</c:v>
                </c:pt>
                <c:pt idx="30">
                  <c:v>0.773558368495077</c:v>
                </c:pt>
                <c:pt idx="31">
                  <c:v>0.790201593999062</c:v>
                </c:pt>
                <c:pt idx="32">
                  <c:v>0.807548054383497</c:v>
                </c:pt>
                <c:pt idx="33">
                  <c:v>0.824660103141116</c:v>
                </c:pt>
                <c:pt idx="34">
                  <c:v>0.83919362400375</c:v>
                </c:pt>
                <c:pt idx="35">
                  <c:v>0.848804500703235</c:v>
                </c:pt>
                <c:pt idx="36">
                  <c:v>0.851617440225035</c:v>
                </c:pt>
                <c:pt idx="37">
                  <c:v>0.849038912330052</c:v>
                </c:pt>
                <c:pt idx="38">
                  <c:v>0.842475386779184</c:v>
                </c:pt>
                <c:pt idx="39">
                  <c:v>0.834036568213783</c:v>
                </c:pt>
                <c:pt idx="40">
                  <c:v>0.825128926394749</c:v>
                </c:pt>
                <c:pt idx="41">
                  <c:v>0.817393342709798</c:v>
                </c:pt>
                <c:pt idx="42">
                  <c:v>0.811767463666198</c:v>
                </c:pt>
                <c:pt idx="43">
                  <c:v>0.809657759024848</c:v>
                </c:pt>
                <c:pt idx="44">
                  <c:v>0.812470698546648</c:v>
                </c:pt>
                <c:pt idx="45">
                  <c:v>0.820909517112049</c:v>
                </c:pt>
                <c:pt idx="46">
                  <c:v>0.835911861228317</c:v>
                </c:pt>
                <c:pt idx="47">
                  <c:v>0.858415377402719</c:v>
                </c:pt>
                <c:pt idx="48">
                  <c:v>0.887951242381622</c:v>
                </c:pt>
                <c:pt idx="49">
                  <c:v>0.918424753867792</c:v>
                </c:pt>
                <c:pt idx="50">
                  <c:v>0.942100328176278</c:v>
                </c:pt>
                <c:pt idx="51">
                  <c:v>0.951242381622128</c:v>
                </c:pt>
                <c:pt idx="52">
                  <c:v>0.940459446788561</c:v>
                </c:pt>
                <c:pt idx="53">
                  <c:v>0.914674167838725</c:v>
                </c:pt>
                <c:pt idx="54">
                  <c:v>0.880215658696671</c:v>
                </c:pt>
                <c:pt idx="55">
                  <c:v>0.843881856540084</c:v>
                </c:pt>
                <c:pt idx="56">
                  <c:v>0.811298640412564</c:v>
                </c:pt>
                <c:pt idx="57">
                  <c:v>0.782934833567745</c:v>
                </c:pt>
                <c:pt idx="58">
                  <c:v>0.758087201125176</c:v>
                </c:pt>
                <c:pt idx="59">
                  <c:v>0.73652133145804</c:v>
                </c:pt>
                <c:pt idx="60">
                  <c:v>0.717533989685888</c:v>
                </c:pt>
                <c:pt idx="61">
                  <c:v>0.70112517580872</c:v>
                </c:pt>
                <c:pt idx="62">
                  <c:v>0.687998124706985</c:v>
                </c:pt>
                <c:pt idx="63">
                  <c:v>0.677918424753868</c:v>
                </c:pt>
                <c:pt idx="64">
                  <c:v>0.671823722456634</c:v>
                </c:pt>
                <c:pt idx="65">
                  <c:v>0.669479606188467</c:v>
                </c:pt>
                <c:pt idx="66">
                  <c:v>0.671589310829817</c:v>
                </c:pt>
                <c:pt idx="67">
                  <c:v>0.677918424753868</c:v>
                </c:pt>
                <c:pt idx="68">
                  <c:v>0.689170182841069</c:v>
                </c:pt>
                <c:pt idx="69">
                  <c:v>0.705110173464604</c:v>
                </c:pt>
                <c:pt idx="70">
                  <c:v>0.725972808251289</c:v>
                </c:pt>
                <c:pt idx="71">
                  <c:v>0.751054852320675</c:v>
                </c:pt>
                <c:pt idx="72">
                  <c:v>0.780825128926395</c:v>
                </c:pt>
                <c:pt idx="73">
                  <c:v>0.814111579934365</c:v>
                </c:pt>
                <c:pt idx="74">
                  <c:v>0.849976558837318</c:v>
                </c:pt>
                <c:pt idx="75">
                  <c:v>0.887716830754805</c:v>
                </c:pt>
                <c:pt idx="76">
                  <c:v>0.925691514299109</c:v>
                </c:pt>
                <c:pt idx="77">
                  <c:v>0.959915611814346</c:v>
                </c:pt>
                <c:pt idx="78">
                  <c:v>0.986169714017815</c:v>
                </c:pt>
                <c:pt idx="79">
                  <c:v>1.0</c:v>
                </c:pt>
                <c:pt idx="80">
                  <c:v>0.9985935302391</c:v>
                </c:pt>
                <c:pt idx="81">
                  <c:v>0.986404125644632</c:v>
                </c:pt>
                <c:pt idx="82">
                  <c:v>0.968588842006563</c:v>
                </c:pt>
                <c:pt idx="83">
                  <c:v>0.951242381622128</c:v>
                </c:pt>
                <c:pt idx="84">
                  <c:v>0.93834974214721</c:v>
                </c:pt>
                <c:pt idx="85">
                  <c:v>0.92850445382091</c:v>
                </c:pt>
                <c:pt idx="86">
                  <c:v>0.919127988748242</c:v>
                </c:pt>
                <c:pt idx="87">
                  <c:v>0.907172995780591</c:v>
                </c:pt>
                <c:pt idx="88">
                  <c:v>0.890295358649789</c:v>
                </c:pt>
                <c:pt idx="89">
                  <c:v>0.866619784341303</c:v>
                </c:pt>
                <c:pt idx="90">
                  <c:v>0.835443037974684</c:v>
                </c:pt>
                <c:pt idx="91">
                  <c:v>0.795124238162213</c:v>
                </c:pt>
                <c:pt idx="92">
                  <c:v>0.745428973277075</c:v>
                </c:pt>
                <c:pt idx="93">
                  <c:v>0.688466947960619</c:v>
                </c:pt>
                <c:pt idx="94">
                  <c:v>0.627519924988279</c:v>
                </c:pt>
                <c:pt idx="95">
                  <c:v>0.56586966713549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7E0021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7"/>
          <c:order val="17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83CAFF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8"/>
          <c:order val="18"/>
          <c:tx>
            <c:strRef>
              <c:f>' Leistung und Energie'!$E$2</c:f>
              <c:strCache>
                <c:ptCount val="1"/>
                <c:pt idx="0">
                  <c:v>PV</c:v>
                </c:pt>
              </c:strCache>
            </c:strRef>
          </c:tx>
          <c:spPr>
            <a:ln w="28800">
              <a:solidFill>
                <a:srgbClr val="314004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Energie'!$E$7:$E$103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19"/>
          <c:order val="19"/>
          <c:tx>
            <c:strRef>
              <c:f>' Leistung und Energie'!$F$2</c:f>
              <c:strCache>
                <c:ptCount val="1"/>
              </c:strCache>
            </c:strRef>
          </c:tx>
          <c:spPr>
            <a:ln w="28800">
              <a:solidFill>
                <a:srgbClr val="AECF00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Energie'!$F$7:$F$103</c:f>
              <c:numCache>
                <c:formatCode>#,##0.00</c:formatCode>
                <c:ptCount val="9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0.0245900146194914</c:v>
                </c:pt>
                <c:pt idx="28">
                  <c:v>0.143473314926894</c:v>
                </c:pt>
                <c:pt idx="29">
                  <c:v>0.309115058162033</c:v>
                </c:pt>
                <c:pt idx="30">
                  <c:v>0.519907756949591</c:v>
                </c:pt>
                <c:pt idx="31">
                  <c:v>0.773806413532369</c:v>
                </c:pt>
                <c:pt idx="32">
                  <c:v>1.06834833549315</c:v>
                </c:pt>
                <c:pt idx="33">
                  <c:v>1.40067699887518</c:v>
                </c:pt>
                <c:pt idx="34">
                  <c:v>1.76756972747123</c:v>
                </c:pt>
                <c:pt idx="35">
                  <c:v>2.165468920073</c:v>
                </c:pt>
                <c:pt idx="36">
                  <c:v>2.5905165230937</c:v>
                </c:pt>
                <c:pt idx="37">
                  <c:v>3.03859141452895</c:v>
                </c:pt>
                <c:pt idx="38">
                  <c:v>3.50534933701138</c:v>
                </c:pt>
                <c:pt idx="39">
                  <c:v>3.98626499301327</c:v>
                </c:pt>
                <c:pt idx="40">
                  <c:v>4.47667589430137</c:v>
                </c:pt>
                <c:pt idx="41">
                  <c:v>4.97182754074891</c:v>
                </c:pt>
                <c:pt idx="42">
                  <c:v>5.46691949072925</c:v>
                </c:pt>
                <c:pt idx="43">
                  <c:v>5.957151876675571</c:v>
                </c:pt>
                <c:pt idx="44">
                  <c:v>6.43777191507819</c:v>
                </c:pt>
                <c:pt idx="45">
                  <c:v>6.90411996024433</c:v>
                </c:pt>
                <c:pt idx="46">
                  <c:v>7.35167465556645</c:v>
                </c:pt>
                <c:pt idx="47">
                  <c:v>7.77609674478998</c:v>
                </c:pt>
                <c:pt idx="48">
                  <c:v>8.17327111875615</c:v>
                </c:pt>
                <c:pt idx="49">
                  <c:v>8.539346690192779</c:v>
                </c:pt>
                <c:pt idx="50">
                  <c:v>8.870773710172861</c:v>
                </c:pt>
                <c:pt idx="51">
                  <c:v>9.164338164649561</c:v>
                </c:pt>
                <c:pt idx="52">
                  <c:v>9.41719291777067</c:v>
                </c:pt>
                <c:pt idx="53">
                  <c:v>9.62688530019833</c:v>
                </c:pt>
                <c:pt idx="54">
                  <c:v>9.79138087510739</c:v>
                </c:pt>
                <c:pt idx="55">
                  <c:v>9.90908315157343</c:v>
                </c:pt>
                <c:pt idx="56">
                  <c:v>9.97884905433061</c:v>
                </c:pt>
                <c:pt idx="57">
                  <c:v>10.0</c:v>
                </c:pt>
                <c:pt idx="58">
                  <c:v>9.972328472460779</c:v>
                </c:pt>
                <c:pt idx="59">
                  <c:v>9.896100033650728</c:v>
                </c:pt>
                <c:pt idx="60">
                  <c:v>9.77205075031107</c:v>
                </c:pt>
                <c:pt idx="61">
                  <c:v>9.60138006161028</c:v>
                </c:pt>
                <c:pt idx="62">
                  <c:v>9.38573915675875</c:v>
                </c:pt>
                <c:pt idx="63">
                  <c:v>9.127214975233059</c:v>
                </c:pt>
                <c:pt idx="64">
                  <c:v>8.82830998464563</c:v>
                </c:pt>
                <c:pt idx="65">
                  <c:v>8.49191793220906</c:v>
                </c:pt>
                <c:pt idx="66">
                  <c:v>8.121295804759709</c:v>
                </c:pt>
                <c:pt idx="67">
                  <c:v>7.72003226904392</c:v>
                </c:pt>
                <c:pt idx="68">
                  <c:v>7.292012898075571</c:v>
                </c:pt>
                <c:pt idx="69">
                  <c:v>6.84138252051632</c:v>
                </c:pt>
                <c:pt idx="70">
                  <c:v>6.372505057907761</c:v>
                </c:pt>
                <c:pt idx="71">
                  <c:v>5.88992123892616</c:v>
                </c:pt>
                <c:pt idx="72">
                  <c:v>5.398304600402691</c:v>
                </c:pt>
                <c:pt idx="73">
                  <c:v>4.90241620145255</c:v>
                </c:pt>
                <c:pt idx="74">
                  <c:v>4.40705848952631</c:v>
                </c:pt>
                <c:pt idx="75">
                  <c:v>3.91702876541435</c:v>
                </c:pt>
                <c:pt idx="76">
                  <c:v>3.43707269812186</c:v>
                </c:pt>
                <c:pt idx="77">
                  <c:v>2.97183834004792</c:v>
                </c:pt>
                <c:pt idx="78">
                  <c:v>2.52583108805505</c:v>
                </c:pt>
                <c:pt idx="79">
                  <c:v>2.10337002684928</c:v>
                </c:pt>
                <c:pt idx="80">
                  <c:v>1.70854607769732</c:v>
                </c:pt>
                <c:pt idx="81">
                  <c:v>1.34518235801301</c:v>
                </c:pt>
                <c:pt idx="82">
                  <c:v>1.01679713592322</c:v>
                </c:pt>
                <c:pt idx="83">
                  <c:v>0.726569738777356</c:v>
                </c:pt>
                <c:pt idx="84">
                  <c:v>0.477309745942397</c:v>
                </c:pt>
                <c:pt idx="85">
                  <c:v>0.271429764400296</c:v>
                </c:pt>
                <c:pt idx="86">
                  <c:v>0.110922050948345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 Leistung und Energie'!$G$2</c:f>
              <c:strCache>
                <c:ptCount val="1"/>
                <c:pt idx="0">
                  <c:v>Haushalte:</c:v>
                </c:pt>
              </c:strCache>
            </c:strRef>
          </c:tx>
          <c:spPr>
            <a:ln w="28800">
              <a:solidFill>
                <a:srgbClr val="4B1F6F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Energie'!$G$7:$G$103</c:f>
              <c:numCache>
                <c:formatCode>General</c:formatCode>
                <c:ptCount val="97"/>
              </c:numCache>
            </c:numRef>
          </c:val>
          <c:smooth val="0"/>
        </c:ser>
        <c:ser>
          <c:idx val="21"/>
          <c:order val="21"/>
          <c:tx>
            <c:strRef>
              <c:f>' Leistung und Energie'!$H$2</c:f>
              <c:strCache>
                <c:ptCount val="1"/>
              </c:strCache>
            </c:strRef>
          </c:tx>
          <c:spPr>
            <a:ln w="28800">
              <a:solidFill>
                <a:srgbClr val="FF950E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Energie'!$H$7:$H$103</c:f>
              <c:numCache>
                <c:formatCode>#,##0.00</c:formatCode>
                <c:ptCount val="97"/>
                <c:pt idx="0">
                  <c:v>2.522357211744007</c:v>
                </c:pt>
                <c:pt idx="1">
                  <c:v>2.242783297538198</c:v>
                </c:pt>
                <c:pt idx="2">
                  <c:v>2.010642316540731</c:v>
                </c:pt>
                <c:pt idx="3">
                  <c:v>1.823714500941358</c:v>
                </c:pt>
                <c:pt idx="4">
                  <c:v>1.69520162771679</c:v>
                </c:pt>
                <c:pt idx="5">
                  <c:v>1.614589007239564</c:v>
                </c:pt>
                <c:pt idx="6">
                  <c:v>1.56552045564473</c:v>
                </c:pt>
                <c:pt idx="7">
                  <c:v>1.531639789067344</c:v>
                </c:pt>
                <c:pt idx="8">
                  <c:v>1.500095720184948</c:v>
                </c:pt>
                <c:pt idx="9">
                  <c:v>1.46738335245506</c:v>
                </c:pt>
                <c:pt idx="10">
                  <c:v>1.438175881267655</c:v>
                </c:pt>
                <c:pt idx="11">
                  <c:v>1.410136708927752</c:v>
                </c:pt>
                <c:pt idx="12">
                  <c:v>1.385602433130332</c:v>
                </c:pt>
                <c:pt idx="13">
                  <c:v>1.368077950417893</c:v>
                </c:pt>
                <c:pt idx="14">
                  <c:v>1.359899858485419</c:v>
                </c:pt>
                <c:pt idx="15">
                  <c:v>1.361068157332917</c:v>
                </c:pt>
                <c:pt idx="16">
                  <c:v>1.376256042350366</c:v>
                </c:pt>
                <c:pt idx="17">
                  <c:v>1.401958616995279</c:v>
                </c:pt>
                <c:pt idx="18">
                  <c:v>1.438175881267655</c:v>
                </c:pt>
                <c:pt idx="19">
                  <c:v>1.482571237472509</c:v>
                </c:pt>
                <c:pt idx="20">
                  <c:v>1.537481283304822</c:v>
                </c:pt>
                <c:pt idx="21">
                  <c:v>1.625103696867028</c:v>
                </c:pt>
                <c:pt idx="22">
                  <c:v>1.767636156261547</c:v>
                </c:pt>
                <c:pt idx="23">
                  <c:v>1.993117833828287</c:v>
                </c:pt>
                <c:pt idx="24">
                  <c:v>2.313231718042209</c:v>
                </c:pt>
                <c:pt idx="25">
                  <c:v>2.685919050393458</c:v>
                </c:pt>
                <c:pt idx="26">
                  <c:v>3.059774681592195</c:v>
                </c:pt>
                <c:pt idx="27">
                  <c:v>3.378720266958624</c:v>
                </c:pt>
                <c:pt idx="28">
                  <c:v>3.605370243372862</c:v>
                </c:pt>
                <c:pt idx="29">
                  <c:v>3.754912495852356</c:v>
                </c:pt>
                <c:pt idx="30">
                  <c:v>3.855386196737016</c:v>
                </c:pt>
                <c:pt idx="31">
                  <c:v>3.938335414909237</c:v>
                </c:pt>
                <c:pt idx="32">
                  <c:v>4.024789529623945</c:v>
                </c:pt>
                <c:pt idx="33">
                  <c:v>4.110075345491161</c:v>
                </c:pt>
                <c:pt idx="34">
                  <c:v>4.182509874035913</c:v>
                </c:pt>
                <c:pt idx="35">
                  <c:v>4.230410126783256</c:v>
                </c:pt>
                <c:pt idx="36">
                  <c:v>4.244429712953206</c:v>
                </c:pt>
                <c:pt idx="37">
                  <c:v>4.231578425630753</c:v>
                </c:pt>
                <c:pt idx="38">
                  <c:v>4.19886605790086</c:v>
                </c:pt>
                <c:pt idx="39">
                  <c:v>4.156807299391001</c:v>
                </c:pt>
                <c:pt idx="40">
                  <c:v>4.112411943186151</c:v>
                </c:pt>
                <c:pt idx="41">
                  <c:v>4.07385808121878</c:v>
                </c:pt>
                <c:pt idx="42">
                  <c:v>4.045818908878878</c:v>
                </c:pt>
                <c:pt idx="43">
                  <c:v>4.035304219251414</c:v>
                </c:pt>
                <c:pt idx="44">
                  <c:v>4.049323805421365</c:v>
                </c:pt>
                <c:pt idx="45">
                  <c:v>4.091382563931224</c:v>
                </c:pt>
                <c:pt idx="46">
                  <c:v>4.166153690170971</c:v>
                </c:pt>
                <c:pt idx="47">
                  <c:v>4.278310379530593</c:v>
                </c:pt>
                <c:pt idx="48">
                  <c:v>4.425516034315097</c:v>
                </c:pt>
                <c:pt idx="49">
                  <c:v>4.577394884489587</c:v>
                </c:pt>
                <c:pt idx="50">
                  <c:v>4.695393068086692</c:v>
                </c:pt>
                <c:pt idx="51">
                  <c:v>4.740956723139034</c:v>
                </c:pt>
                <c:pt idx="52">
                  <c:v>4.687214976154218</c:v>
                </c:pt>
                <c:pt idx="53">
                  <c:v>4.55870210292965</c:v>
                </c:pt>
                <c:pt idx="54">
                  <c:v>4.386962172347725</c:v>
                </c:pt>
                <c:pt idx="55">
                  <c:v>4.205875850985835</c:v>
                </c:pt>
                <c:pt idx="56">
                  <c:v>4.043482311183882</c:v>
                </c:pt>
                <c:pt idx="57">
                  <c:v>3.90211815063686</c:v>
                </c:pt>
                <c:pt idx="58">
                  <c:v>3.778278472802278</c:v>
                </c:pt>
                <c:pt idx="59">
                  <c:v>3.670794978832637</c:v>
                </c:pt>
                <c:pt idx="60">
                  <c:v>3.576162772185456</c:v>
                </c:pt>
                <c:pt idx="61">
                  <c:v>3.494381852860732</c:v>
                </c:pt>
                <c:pt idx="62">
                  <c:v>3.428957117400951</c:v>
                </c:pt>
                <c:pt idx="63">
                  <c:v>3.378720266958624</c:v>
                </c:pt>
                <c:pt idx="64">
                  <c:v>3.348344496923726</c:v>
                </c:pt>
                <c:pt idx="65">
                  <c:v>3.336661508448765</c:v>
                </c:pt>
                <c:pt idx="66">
                  <c:v>3.347176198076228</c:v>
                </c:pt>
                <c:pt idx="67">
                  <c:v>3.378720266958624</c:v>
                </c:pt>
                <c:pt idx="68">
                  <c:v>3.434798611638435</c:v>
                </c:pt>
                <c:pt idx="69">
                  <c:v>3.514242933268167</c:v>
                </c:pt>
                <c:pt idx="70">
                  <c:v>3.618221530695315</c:v>
                </c:pt>
                <c:pt idx="71">
                  <c:v>3.743229507377395</c:v>
                </c:pt>
                <c:pt idx="72">
                  <c:v>3.891603461009397</c:v>
                </c:pt>
                <c:pt idx="73">
                  <c:v>4.057501897353839</c:v>
                </c:pt>
                <c:pt idx="74">
                  <c:v>4.236251621020733</c:v>
                </c:pt>
                <c:pt idx="75">
                  <c:v>4.4243477354676</c:v>
                </c:pt>
                <c:pt idx="76">
                  <c:v>4.613612148761963</c:v>
                </c:pt>
                <c:pt idx="77">
                  <c:v>4.784183780496391</c:v>
                </c:pt>
                <c:pt idx="78">
                  <c:v>4.915033251415948</c:v>
                </c:pt>
                <c:pt idx="79">
                  <c:v>4.983962883418217</c:v>
                </c:pt>
                <c:pt idx="80">
                  <c:v>4.976953090333242</c:v>
                </c:pt>
                <c:pt idx="81">
                  <c:v>4.916201550263445</c:v>
                </c:pt>
                <c:pt idx="82">
                  <c:v>4.827410837853742</c:v>
                </c:pt>
                <c:pt idx="83">
                  <c:v>4.740956723139034</c:v>
                </c:pt>
                <c:pt idx="84">
                  <c:v>4.67670028652675</c:v>
                </c:pt>
                <c:pt idx="85">
                  <c:v>4.62763173493192</c:v>
                </c:pt>
                <c:pt idx="86">
                  <c:v>4.580899781032075</c:v>
                </c:pt>
                <c:pt idx="87">
                  <c:v>4.521316539809777</c:v>
                </c:pt>
                <c:pt idx="88">
                  <c:v>4.437199022790058</c:v>
                </c:pt>
                <c:pt idx="89">
                  <c:v>4.319200839192955</c:v>
                </c:pt>
                <c:pt idx="90">
                  <c:v>4.163817092475981</c:v>
                </c:pt>
                <c:pt idx="91">
                  <c:v>3.962869690706657</c:v>
                </c:pt>
                <c:pt idx="92">
                  <c:v>3.715190335037492</c:v>
                </c:pt>
                <c:pt idx="93">
                  <c:v>3.431293715095947</c:v>
                </c:pt>
                <c:pt idx="94">
                  <c:v>3.127536014746966</c:v>
                </c:pt>
                <c:pt idx="95">
                  <c:v>2.820273417855504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 Leistung und Energie'!$I$2</c:f>
              <c:strCache>
                <c:ptCount val="1"/>
              </c:strCache>
            </c:strRef>
          </c:tx>
          <c:spPr>
            <a:ln w="28800">
              <a:solidFill>
                <a:srgbClr val="C5000B"/>
              </a:solidFill>
            </a:ln>
          </c:spPr>
          <c:marker>
            <c:symbol val="none"/>
          </c:marker>
          <c:cat>
            <c:numRef>
              <c:f>' Leistung und Energie'!$A$7:$A$103</c:f>
              <c:numCache>
                <c:formatCode>hh":"mm</c:formatCode>
                <c:ptCount val="97"/>
                <c:pt idx="0">
                  <c:v>0.0</c:v>
                </c:pt>
                <c:pt idx="1">
                  <c:v>1.010416666666667</c:v>
                </c:pt>
                <c:pt idx="2">
                  <c:v>0.0208333333333333</c:v>
                </c:pt>
                <c:pt idx="3">
                  <c:v>0.03125</c:v>
                </c:pt>
                <c:pt idx="4">
                  <c:v>0.0416666666666667</c:v>
                </c:pt>
                <c:pt idx="5">
                  <c:v>0.0520833333333333</c:v>
                </c:pt>
                <c:pt idx="6">
                  <c:v>0.0625</c:v>
                </c:pt>
                <c:pt idx="7">
                  <c:v>0.0729166666666666</c:v>
                </c:pt>
                <c:pt idx="8">
                  <c:v>0.0833333333333333</c:v>
                </c:pt>
                <c:pt idx="9">
                  <c:v>0.09375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0.135416666666667</c:v>
                </c:pt>
                <c:pt idx="14">
                  <c:v>0.145833333333333</c:v>
                </c:pt>
                <c:pt idx="15">
                  <c:v>0.15625</c:v>
                </c:pt>
                <c:pt idx="16">
                  <c:v>0.166666666666667</c:v>
                </c:pt>
                <c:pt idx="17">
                  <c:v>0.177083333333333</c:v>
                </c:pt>
                <c:pt idx="18">
                  <c:v>0.1875</c:v>
                </c:pt>
                <c:pt idx="19">
                  <c:v>0.197916666666667</c:v>
                </c:pt>
                <c:pt idx="20">
                  <c:v>0.208333333333333</c:v>
                </c:pt>
                <c:pt idx="21">
                  <c:v>0.21875</c:v>
                </c:pt>
                <c:pt idx="22">
                  <c:v>0.229166666666667</c:v>
                </c:pt>
                <c:pt idx="23">
                  <c:v>0.239583333333333</c:v>
                </c:pt>
                <c:pt idx="24">
                  <c:v>0.25</c:v>
                </c:pt>
                <c:pt idx="25">
                  <c:v>0.260416666666667</c:v>
                </c:pt>
                <c:pt idx="26">
                  <c:v>0.270833333333333</c:v>
                </c:pt>
                <c:pt idx="27">
                  <c:v>0.28125</c:v>
                </c:pt>
                <c:pt idx="28">
                  <c:v>0.291666666666667</c:v>
                </c:pt>
                <c:pt idx="29">
                  <c:v>0.302083333333333</c:v>
                </c:pt>
                <c:pt idx="30">
                  <c:v>0.3125</c:v>
                </c:pt>
                <c:pt idx="31">
                  <c:v>0.322916666666667</c:v>
                </c:pt>
                <c:pt idx="32">
                  <c:v>0.333333333333333</c:v>
                </c:pt>
                <c:pt idx="33">
                  <c:v>0.34375</c:v>
                </c:pt>
                <c:pt idx="34">
                  <c:v>0.354166666666667</c:v>
                </c:pt>
                <c:pt idx="35">
                  <c:v>0.364583333333333</c:v>
                </c:pt>
                <c:pt idx="36">
                  <c:v>0.375</c:v>
                </c:pt>
                <c:pt idx="37">
                  <c:v>0.385416666666667</c:v>
                </c:pt>
                <c:pt idx="38">
                  <c:v>0.395833333333333</c:v>
                </c:pt>
                <c:pt idx="39">
                  <c:v>0.40625</c:v>
                </c:pt>
                <c:pt idx="40">
                  <c:v>0.416666666666667</c:v>
                </c:pt>
                <c:pt idx="41">
                  <c:v>0.427083333333333</c:v>
                </c:pt>
                <c:pt idx="42">
                  <c:v>0.4375</c:v>
                </c:pt>
                <c:pt idx="43">
                  <c:v>0.447916666666667</c:v>
                </c:pt>
                <c:pt idx="44">
                  <c:v>0.458333333333333</c:v>
                </c:pt>
                <c:pt idx="45">
                  <c:v>0.46875</c:v>
                </c:pt>
                <c:pt idx="46">
                  <c:v>0.479166666666667</c:v>
                </c:pt>
                <c:pt idx="47">
                  <c:v>0.489583333333333</c:v>
                </c:pt>
                <c:pt idx="48">
                  <c:v>0.5</c:v>
                </c:pt>
                <c:pt idx="49">
                  <c:v>0.510416666666667</c:v>
                </c:pt>
                <c:pt idx="50">
                  <c:v>0.520833333333333</c:v>
                </c:pt>
                <c:pt idx="51">
                  <c:v>0.53125</c:v>
                </c:pt>
                <c:pt idx="52">
                  <c:v>0.541666666666667</c:v>
                </c:pt>
                <c:pt idx="53">
                  <c:v>0.552083333333333</c:v>
                </c:pt>
                <c:pt idx="54">
                  <c:v>0.5625</c:v>
                </c:pt>
                <c:pt idx="55">
                  <c:v>0.572916666666667</c:v>
                </c:pt>
                <c:pt idx="56">
                  <c:v>0.583333333333333</c:v>
                </c:pt>
                <c:pt idx="57">
                  <c:v>0.59375</c:v>
                </c:pt>
                <c:pt idx="58">
                  <c:v>0.604166666666667</c:v>
                </c:pt>
                <c:pt idx="59">
                  <c:v>0.614583333333333</c:v>
                </c:pt>
                <c:pt idx="60">
                  <c:v>0.625</c:v>
                </c:pt>
                <c:pt idx="61">
                  <c:v>0.635416666666667</c:v>
                </c:pt>
                <c:pt idx="62">
                  <c:v>0.645833333333333</c:v>
                </c:pt>
                <c:pt idx="63">
                  <c:v>0.65625</c:v>
                </c:pt>
                <c:pt idx="64">
                  <c:v>0.666666666666667</c:v>
                </c:pt>
                <c:pt idx="65">
                  <c:v>0.677083333333333</c:v>
                </c:pt>
                <c:pt idx="66">
                  <c:v>0.6875</c:v>
                </c:pt>
                <c:pt idx="67">
                  <c:v>0.697916666666667</c:v>
                </c:pt>
                <c:pt idx="68">
                  <c:v>0.708333333333333</c:v>
                </c:pt>
                <c:pt idx="69">
                  <c:v>0.71875</c:v>
                </c:pt>
                <c:pt idx="70">
                  <c:v>0.729166666666667</c:v>
                </c:pt>
                <c:pt idx="71">
                  <c:v>0.739583333333333</c:v>
                </c:pt>
                <c:pt idx="72">
                  <c:v>0.75</c:v>
                </c:pt>
                <c:pt idx="73">
                  <c:v>0.760416666666667</c:v>
                </c:pt>
                <c:pt idx="74">
                  <c:v>0.770833333333333</c:v>
                </c:pt>
                <c:pt idx="75">
                  <c:v>0.78125</c:v>
                </c:pt>
                <c:pt idx="76">
                  <c:v>0.791666666666667</c:v>
                </c:pt>
                <c:pt idx="77">
                  <c:v>0.802083333333333</c:v>
                </c:pt>
                <c:pt idx="78">
                  <c:v>0.8125</c:v>
                </c:pt>
                <c:pt idx="79">
                  <c:v>0.822916666666667</c:v>
                </c:pt>
                <c:pt idx="80">
                  <c:v>0.833333333333333</c:v>
                </c:pt>
                <c:pt idx="81">
                  <c:v>0.84375</c:v>
                </c:pt>
                <c:pt idx="82">
                  <c:v>0.854166666666667</c:v>
                </c:pt>
                <c:pt idx="83">
                  <c:v>0.864583333333333</c:v>
                </c:pt>
                <c:pt idx="84">
                  <c:v>0.875</c:v>
                </c:pt>
                <c:pt idx="85">
                  <c:v>0.885416666666667</c:v>
                </c:pt>
                <c:pt idx="86">
                  <c:v>0.895833333333333</c:v>
                </c:pt>
                <c:pt idx="87">
                  <c:v>0.90625</c:v>
                </c:pt>
                <c:pt idx="88">
                  <c:v>0.916666666666667</c:v>
                </c:pt>
                <c:pt idx="89">
                  <c:v>0.927083333333333</c:v>
                </c:pt>
                <c:pt idx="90">
                  <c:v>0.9375</c:v>
                </c:pt>
                <c:pt idx="91">
                  <c:v>0.947916666666667</c:v>
                </c:pt>
                <c:pt idx="92">
                  <c:v>0.958333333333333</c:v>
                </c:pt>
                <c:pt idx="93">
                  <c:v>0.96875</c:v>
                </c:pt>
                <c:pt idx="94">
                  <c:v>0.979166666666667</c:v>
                </c:pt>
                <c:pt idx="95">
                  <c:v>0.989583333333333</c:v>
                </c:pt>
              </c:numCache>
            </c:numRef>
          </c:cat>
          <c:val>
            <c:numRef>
              <c:f>' Leistung und Energie'!$I$7:$I$103</c:f>
              <c:numCache>
                <c:formatCode>#,##0.00</c:formatCode>
                <c:ptCount val="97"/>
                <c:pt idx="0">
                  <c:v>-2.522357211744007</c:v>
                </c:pt>
                <c:pt idx="1">
                  <c:v>-2.242783297538198</c:v>
                </c:pt>
                <c:pt idx="2">
                  <c:v>-2.010642316540731</c:v>
                </c:pt>
                <c:pt idx="3">
                  <c:v>-1.823714500941358</c:v>
                </c:pt>
                <c:pt idx="4">
                  <c:v>-1.69520162771679</c:v>
                </c:pt>
                <c:pt idx="5">
                  <c:v>-1.614589007239564</c:v>
                </c:pt>
                <c:pt idx="6">
                  <c:v>-1.56552045564473</c:v>
                </c:pt>
                <c:pt idx="7">
                  <c:v>-1.531639789067344</c:v>
                </c:pt>
                <c:pt idx="8">
                  <c:v>-1.500095720184948</c:v>
                </c:pt>
                <c:pt idx="9">
                  <c:v>-1.46738335245506</c:v>
                </c:pt>
                <c:pt idx="10">
                  <c:v>-1.438175881267655</c:v>
                </c:pt>
                <c:pt idx="11">
                  <c:v>-1.410136708927752</c:v>
                </c:pt>
                <c:pt idx="12">
                  <c:v>-1.385602433130332</c:v>
                </c:pt>
                <c:pt idx="13">
                  <c:v>-1.368077950417893</c:v>
                </c:pt>
                <c:pt idx="14">
                  <c:v>-1.359899858485419</c:v>
                </c:pt>
                <c:pt idx="15">
                  <c:v>-1.361068157332917</c:v>
                </c:pt>
                <c:pt idx="16">
                  <c:v>-1.376256042350366</c:v>
                </c:pt>
                <c:pt idx="17">
                  <c:v>-1.401958616995279</c:v>
                </c:pt>
                <c:pt idx="18">
                  <c:v>-1.438175881267655</c:v>
                </c:pt>
                <c:pt idx="19">
                  <c:v>-1.482571237472509</c:v>
                </c:pt>
                <c:pt idx="20">
                  <c:v>-1.537481283304822</c:v>
                </c:pt>
                <c:pt idx="21">
                  <c:v>-1.625103696867028</c:v>
                </c:pt>
                <c:pt idx="22">
                  <c:v>-1.767636156261547</c:v>
                </c:pt>
                <c:pt idx="23">
                  <c:v>-1.993117833828287</c:v>
                </c:pt>
                <c:pt idx="24">
                  <c:v>-2.313231718042209</c:v>
                </c:pt>
                <c:pt idx="25">
                  <c:v>-2.685919050393458</c:v>
                </c:pt>
                <c:pt idx="26">
                  <c:v>-3.059774681592195</c:v>
                </c:pt>
                <c:pt idx="27">
                  <c:v>-3.354130252339132</c:v>
                </c:pt>
                <c:pt idx="28">
                  <c:v>-3.461896928445967</c:v>
                </c:pt>
                <c:pt idx="29">
                  <c:v>-3.445797437690324</c:v>
                </c:pt>
                <c:pt idx="30">
                  <c:v>-3.335478439787425</c:v>
                </c:pt>
                <c:pt idx="31">
                  <c:v>-3.164529001376867</c:v>
                </c:pt>
                <c:pt idx="32">
                  <c:v>-2.956441194130795</c:v>
                </c:pt>
                <c:pt idx="33">
                  <c:v>-2.709398346615981</c:v>
                </c:pt>
                <c:pt idx="34">
                  <c:v>-2.414940146564684</c:v>
                </c:pt>
                <c:pt idx="35">
                  <c:v>-2.064941206710256</c:v>
                </c:pt>
                <c:pt idx="36">
                  <c:v>-1.653913189859507</c:v>
                </c:pt>
                <c:pt idx="37">
                  <c:v>-1.192987011101803</c:v>
                </c:pt>
                <c:pt idx="38">
                  <c:v>-0.69351672088948</c:v>
                </c:pt>
                <c:pt idx="39">
                  <c:v>-0.170542306377731</c:v>
                </c:pt>
                <c:pt idx="40">
                  <c:v>0.364263951115219</c:v>
                </c:pt>
                <c:pt idx="41">
                  <c:v>0.897969459530129</c:v>
                </c:pt>
                <c:pt idx="42">
                  <c:v>1.421100581850372</c:v>
                </c:pt>
                <c:pt idx="43">
                  <c:v>1.921847657424157</c:v>
                </c:pt>
                <c:pt idx="44">
                  <c:v>2.388448109656824</c:v>
                </c:pt>
                <c:pt idx="45">
                  <c:v>2.812737396313105</c:v>
                </c:pt>
                <c:pt idx="46">
                  <c:v>3.185520965395478</c:v>
                </c:pt>
                <c:pt idx="47">
                  <c:v>3.497786365259387</c:v>
                </c:pt>
                <c:pt idx="48">
                  <c:v>3.747755084441052</c:v>
                </c:pt>
                <c:pt idx="49">
                  <c:v>3.961951805703192</c:v>
                </c:pt>
                <c:pt idx="50">
                  <c:v>4.175380642086169</c:v>
                </c:pt>
                <c:pt idx="51">
                  <c:v>4.423381441510526</c:v>
                </c:pt>
                <c:pt idx="52">
                  <c:v>4.729977941616452</c:v>
                </c:pt>
                <c:pt idx="53">
                  <c:v>5.06818319726868</c:v>
                </c:pt>
                <c:pt idx="54">
                  <c:v>5.404418702759665</c:v>
                </c:pt>
                <c:pt idx="55">
                  <c:v>5.703207300587594</c:v>
                </c:pt>
                <c:pt idx="56">
                  <c:v>5.935366743146727</c:v>
                </c:pt>
                <c:pt idx="57">
                  <c:v>6.097881849363139</c:v>
                </c:pt>
                <c:pt idx="58">
                  <c:v>6.194049999658501</c:v>
                </c:pt>
                <c:pt idx="59">
                  <c:v>6.225305054818091</c:v>
                </c:pt>
                <c:pt idx="60">
                  <c:v>6.195887978125614</c:v>
                </c:pt>
                <c:pt idx="61">
                  <c:v>6.106998208749547</c:v>
                </c:pt>
                <c:pt idx="62">
                  <c:v>5.956782039357797</c:v>
                </c:pt>
                <c:pt idx="63">
                  <c:v>5.748494708274435</c:v>
                </c:pt>
                <c:pt idx="64">
                  <c:v>5.479965487721903</c:v>
                </c:pt>
                <c:pt idx="65">
                  <c:v>5.155256423760294</c:v>
                </c:pt>
                <c:pt idx="66">
                  <c:v>4.774119606683481</c:v>
                </c:pt>
                <c:pt idx="67">
                  <c:v>4.341312002085296</c:v>
                </c:pt>
                <c:pt idx="68">
                  <c:v>3.857214286437136</c:v>
                </c:pt>
                <c:pt idx="69">
                  <c:v>3.327139587248152</c:v>
                </c:pt>
                <c:pt idx="70">
                  <c:v>2.754283527212446</c:v>
                </c:pt>
                <c:pt idx="71">
                  <c:v>2.146691731548765</c:v>
                </c:pt>
                <c:pt idx="72">
                  <c:v>1.506701139393293</c:v>
                </c:pt>
                <c:pt idx="73">
                  <c:v>0.844914304098712</c:v>
                </c:pt>
                <c:pt idx="74">
                  <c:v>0.170806868505577</c:v>
                </c:pt>
                <c:pt idx="75">
                  <c:v>-0.50731897005325</c:v>
                </c:pt>
                <c:pt idx="76">
                  <c:v>-1.176539450640103</c:v>
                </c:pt>
                <c:pt idx="77">
                  <c:v>-1.812345440448471</c:v>
                </c:pt>
                <c:pt idx="78">
                  <c:v>-2.389202163360898</c:v>
                </c:pt>
                <c:pt idx="79">
                  <c:v>-2.880592856568937</c:v>
                </c:pt>
                <c:pt idx="80">
                  <c:v>-3.268407012635922</c:v>
                </c:pt>
                <c:pt idx="81">
                  <c:v>-3.571019192250435</c:v>
                </c:pt>
                <c:pt idx="82">
                  <c:v>-3.810613701930523</c:v>
                </c:pt>
                <c:pt idx="83">
                  <c:v>-4.014386984361677</c:v>
                </c:pt>
                <c:pt idx="84">
                  <c:v>-4.199390540584353</c:v>
                </c:pt>
                <c:pt idx="85">
                  <c:v>-4.356201970531623</c:v>
                </c:pt>
                <c:pt idx="86">
                  <c:v>-4.46997773008373</c:v>
                </c:pt>
                <c:pt idx="87">
                  <c:v>-4.521316539809777</c:v>
                </c:pt>
                <c:pt idx="88">
                  <c:v>-4.437199022790058</c:v>
                </c:pt>
                <c:pt idx="89">
                  <c:v>-4.319200839192955</c:v>
                </c:pt>
                <c:pt idx="90">
                  <c:v>-4.163817092475981</c:v>
                </c:pt>
                <c:pt idx="91">
                  <c:v>-3.962869690706657</c:v>
                </c:pt>
                <c:pt idx="92">
                  <c:v>-3.715190335037492</c:v>
                </c:pt>
                <c:pt idx="93">
                  <c:v>-3.431293715095947</c:v>
                </c:pt>
                <c:pt idx="94">
                  <c:v>-3.127536014746966</c:v>
                </c:pt>
                <c:pt idx="95">
                  <c:v>-2.820273417855504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19624"/>
        <c:axId val="-2135423064"/>
      </c:lineChart>
      <c:valAx>
        <c:axId val="-21354230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419624"/>
        <c:crossesAt val="0.0"/>
        <c:crossBetween val="between"/>
      </c:valAx>
      <c:catAx>
        <c:axId val="-2135419624"/>
        <c:scaling>
          <c:orientation val="minMax"/>
        </c:scaling>
        <c:delete val="0"/>
        <c:axPos val="b"/>
        <c:numFmt formatCode="hh&quot;:&quot;mm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423064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Differenz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Leistung und Energie'!$M$2:$M$4</c:f>
              <c:strCache>
                <c:ptCount val="1"/>
                <c:pt idx="0">
                  <c:v>Haushalte: Energie [kWh]: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 Leistung und Energie'!$M$7:$M$103</c:f>
              <c:numCache>
                <c:formatCode>General</c:formatCode>
                <c:ptCount val="9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846936"/>
        <c:axId val="-2137840984"/>
      </c:barChart>
      <c:valAx>
        <c:axId val="-21378409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Differenz Angebot - Nachfrage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7846936"/>
        <c:crossesAt val="0.0"/>
        <c:crossBetween val="between"/>
      </c:valAx>
      <c:catAx>
        <c:axId val="-213784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7840984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PV Gesamt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Leistung und Energie'!$P$4</c:f>
              <c:strCache>
                <c:ptCount val="1"/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 Leistung und Energie'!$P$7:$P$103</c:f>
              <c:numCache>
                <c:formatCode>General</c:formatCode>
                <c:ptCount val="9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380952"/>
        <c:axId val="-2135386952"/>
      </c:barChart>
      <c:valAx>
        <c:axId val="-21353869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Erzeugung in kW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380952"/>
        <c:crossesAt val="0.0"/>
        <c:crossBetween val="between"/>
      </c:valAx>
      <c:catAx>
        <c:axId val="-213538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386952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Verbrauch Gesamt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563125"/>
          <c:y val="0.360555555555556"/>
          <c:w val="0.8434375"/>
          <c:h val="0.659111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Leistung und Energie'!$I$4</c:f>
              <c:strCache>
                <c:ptCount val="1"/>
                <c:pt idx="0">
                  <c:v>[kW]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 Leistung und Energie'!$I$7:$I$102</c:f>
              <c:numCache>
                <c:formatCode>#,##0.00</c:formatCode>
                <c:ptCount val="96"/>
                <c:pt idx="0">
                  <c:v>-2.522357211744007</c:v>
                </c:pt>
                <c:pt idx="1">
                  <c:v>-2.242783297538198</c:v>
                </c:pt>
                <c:pt idx="2">
                  <c:v>-2.010642316540731</c:v>
                </c:pt>
                <c:pt idx="3">
                  <c:v>-1.823714500941358</c:v>
                </c:pt>
                <c:pt idx="4">
                  <c:v>-1.69520162771679</c:v>
                </c:pt>
                <c:pt idx="5">
                  <c:v>-1.614589007239564</c:v>
                </c:pt>
                <c:pt idx="6">
                  <c:v>-1.56552045564473</c:v>
                </c:pt>
                <c:pt idx="7">
                  <c:v>-1.531639789067344</c:v>
                </c:pt>
                <c:pt idx="8">
                  <c:v>-1.500095720184948</c:v>
                </c:pt>
                <c:pt idx="9">
                  <c:v>-1.46738335245506</c:v>
                </c:pt>
                <c:pt idx="10">
                  <c:v>-1.438175881267655</c:v>
                </c:pt>
                <c:pt idx="11">
                  <c:v>-1.410136708927752</c:v>
                </c:pt>
                <c:pt idx="12">
                  <c:v>-1.385602433130332</c:v>
                </c:pt>
                <c:pt idx="13">
                  <c:v>-1.368077950417893</c:v>
                </c:pt>
                <c:pt idx="14">
                  <c:v>-1.359899858485419</c:v>
                </c:pt>
                <c:pt idx="15">
                  <c:v>-1.361068157332917</c:v>
                </c:pt>
                <c:pt idx="16">
                  <c:v>-1.376256042350366</c:v>
                </c:pt>
                <c:pt idx="17">
                  <c:v>-1.401958616995279</c:v>
                </c:pt>
                <c:pt idx="18">
                  <c:v>-1.438175881267655</c:v>
                </c:pt>
                <c:pt idx="19">
                  <c:v>-1.482571237472509</c:v>
                </c:pt>
                <c:pt idx="20">
                  <c:v>-1.537481283304822</c:v>
                </c:pt>
                <c:pt idx="21">
                  <c:v>-1.625103696867028</c:v>
                </c:pt>
                <c:pt idx="22">
                  <c:v>-1.767636156261547</c:v>
                </c:pt>
                <c:pt idx="23">
                  <c:v>-1.993117833828287</c:v>
                </c:pt>
                <c:pt idx="24">
                  <c:v>-2.313231718042209</c:v>
                </c:pt>
                <c:pt idx="25">
                  <c:v>-2.685919050393458</c:v>
                </c:pt>
                <c:pt idx="26">
                  <c:v>-3.059774681592195</c:v>
                </c:pt>
                <c:pt idx="27">
                  <c:v>-3.354130252339132</c:v>
                </c:pt>
                <c:pt idx="28">
                  <c:v>-3.461896928445967</c:v>
                </c:pt>
                <c:pt idx="29">
                  <c:v>-3.445797437690324</c:v>
                </c:pt>
                <c:pt idx="30">
                  <c:v>-3.335478439787425</c:v>
                </c:pt>
                <c:pt idx="31">
                  <c:v>-3.164529001376867</c:v>
                </c:pt>
                <c:pt idx="32">
                  <c:v>-2.956441194130795</c:v>
                </c:pt>
                <c:pt idx="33">
                  <c:v>-2.709398346615981</c:v>
                </c:pt>
                <c:pt idx="34">
                  <c:v>-2.414940146564684</c:v>
                </c:pt>
                <c:pt idx="35">
                  <c:v>-2.064941206710256</c:v>
                </c:pt>
                <c:pt idx="36">
                  <c:v>-1.653913189859507</c:v>
                </c:pt>
                <c:pt idx="37">
                  <c:v>-1.192987011101803</c:v>
                </c:pt>
                <c:pt idx="38">
                  <c:v>-0.69351672088948</c:v>
                </c:pt>
                <c:pt idx="39">
                  <c:v>-0.170542306377731</c:v>
                </c:pt>
                <c:pt idx="40">
                  <c:v>0.364263951115219</c:v>
                </c:pt>
                <c:pt idx="41">
                  <c:v>0.897969459530129</c:v>
                </c:pt>
                <c:pt idx="42">
                  <c:v>1.421100581850372</c:v>
                </c:pt>
                <c:pt idx="43">
                  <c:v>1.921847657424157</c:v>
                </c:pt>
                <c:pt idx="44">
                  <c:v>2.388448109656824</c:v>
                </c:pt>
                <c:pt idx="45">
                  <c:v>2.812737396313105</c:v>
                </c:pt>
                <c:pt idx="46">
                  <c:v>3.185520965395478</c:v>
                </c:pt>
                <c:pt idx="47">
                  <c:v>3.497786365259387</c:v>
                </c:pt>
                <c:pt idx="48">
                  <c:v>3.747755084441052</c:v>
                </c:pt>
                <c:pt idx="49">
                  <c:v>3.961951805703192</c:v>
                </c:pt>
                <c:pt idx="50">
                  <c:v>4.175380642086169</c:v>
                </c:pt>
                <c:pt idx="51">
                  <c:v>4.423381441510526</c:v>
                </c:pt>
                <c:pt idx="52">
                  <c:v>4.729977941616452</c:v>
                </c:pt>
                <c:pt idx="53">
                  <c:v>5.06818319726868</c:v>
                </c:pt>
                <c:pt idx="54">
                  <c:v>5.404418702759665</c:v>
                </c:pt>
                <c:pt idx="55">
                  <c:v>5.703207300587594</c:v>
                </c:pt>
                <c:pt idx="56">
                  <c:v>5.935366743146727</c:v>
                </c:pt>
                <c:pt idx="57">
                  <c:v>6.097881849363139</c:v>
                </c:pt>
                <c:pt idx="58">
                  <c:v>6.194049999658501</c:v>
                </c:pt>
                <c:pt idx="59">
                  <c:v>6.225305054818091</c:v>
                </c:pt>
                <c:pt idx="60">
                  <c:v>6.195887978125614</c:v>
                </c:pt>
                <c:pt idx="61">
                  <c:v>6.106998208749547</c:v>
                </c:pt>
                <c:pt idx="62">
                  <c:v>5.956782039357797</c:v>
                </c:pt>
                <c:pt idx="63">
                  <c:v>5.748494708274435</c:v>
                </c:pt>
                <c:pt idx="64">
                  <c:v>5.479965487721903</c:v>
                </c:pt>
                <c:pt idx="65">
                  <c:v>5.155256423760294</c:v>
                </c:pt>
                <c:pt idx="66">
                  <c:v>4.774119606683481</c:v>
                </c:pt>
                <c:pt idx="67">
                  <c:v>4.341312002085296</c:v>
                </c:pt>
                <c:pt idx="68">
                  <c:v>3.857214286437136</c:v>
                </c:pt>
                <c:pt idx="69">
                  <c:v>3.327139587248152</c:v>
                </c:pt>
                <c:pt idx="70">
                  <c:v>2.754283527212446</c:v>
                </c:pt>
                <c:pt idx="71">
                  <c:v>2.146691731548765</c:v>
                </c:pt>
                <c:pt idx="72">
                  <c:v>1.506701139393293</c:v>
                </c:pt>
                <c:pt idx="73">
                  <c:v>0.844914304098712</c:v>
                </c:pt>
                <c:pt idx="74">
                  <c:v>0.170806868505577</c:v>
                </c:pt>
                <c:pt idx="75">
                  <c:v>-0.50731897005325</c:v>
                </c:pt>
                <c:pt idx="76">
                  <c:v>-1.176539450640103</c:v>
                </c:pt>
                <c:pt idx="77">
                  <c:v>-1.812345440448471</c:v>
                </c:pt>
                <c:pt idx="78">
                  <c:v>-2.389202163360898</c:v>
                </c:pt>
                <c:pt idx="79">
                  <c:v>-2.880592856568937</c:v>
                </c:pt>
                <c:pt idx="80">
                  <c:v>-3.268407012635922</c:v>
                </c:pt>
                <c:pt idx="81">
                  <c:v>-3.571019192250435</c:v>
                </c:pt>
                <c:pt idx="82">
                  <c:v>-3.810613701930523</c:v>
                </c:pt>
                <c:pt idx="83">
                  <c:v>-4.014386984361677</c:v>
                </c:pt>
                <c:pt idx="84">
                  <c:v>-4.199390540584353</c:v>
                </c:pt>
                <c:pt idx="85">
                  <c:v>-4.356201970531623</c:v>
                </c:pt>
                <c:pt idx="86">
                  <c:v>-4.46997773008373</c:v>
                </c:pt>
                <c:pt idx="87">
                  <c:v>-4.521316539809777</c:v>
                </c:pt>
                <c:pt idx="88">
                  <c:v>-4.437199022790058</c:v>
                </c:pt>
                <c:pt idx="89">
                  <c:v>-4.319200839192955</c:v>
                </c:pt>
                <c:pt idx="90">
                  <c:v>-4.163817092475981</c:v>
                </c:pt>
                <c:pt idx="91">
                  <c:v>-3.962869690706657</c:v>
                </c:pt>
                <c:pt idx="92">
                  <c:v>-3.715190335037492</c:v>
                </c:pt>
                <c:pt idx="93">
                  <c:v>-3.431293715095947</c:v>
                </c:pt>
                <c:pt idx="94">
                  <c:v>-3.127536014746966</c:v>
                </c:pt>
                <c:pt idx="95">
                  <c:v>-2.820273417855504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877480"/>
        <c:axId val="-2137871544"/>
      </c:barChart>
      <c:valAx>
        <c:axId val="-21378715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Verbrauch in kW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7877480"/>
        <c:crossesAt val="0.0"/>
        <c:crossBetween val="between"/>
      </c:valAx>
      <c:catAx>
        <c:axId val="-213787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7871544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GB"/>
              <a:t>Batteriebedarf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Leistung und Energie'!$N$4</c:f>
              <c:strCache>
                <c:ptCount val="1"/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 Leistung und Energie'!$N$7:$N$102</c:f>
              <c:numCache>
                <c:formatCode>General</c:formatCode>
                <c:ptCount val="9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334376"/>
        <c:axId val="-2135340376"/>
      </c:barChart>
      <c:valAx>
        <c:axId val="-21353403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Energie in kWh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334376"/>
        <c:crossesAt val="0.0"/>
        <c:crossBetween val="between"/>
      </c:valAx>
      <c:catAx>
        <c:axId val="-213533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/>
                  <a:t>Zeit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-2135340376"/>
        <c:crossesAt val="0.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3.xml"/><Relationship Id="rId12" Type="http://schemas.openxmlformats.org/officeDocument/2006/relationships/chart" Target="../charts/chart14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Relationship Id="rId9" Type="http://schemas.openxmlformats.org/officeDocument/2006/relationships/chart" Target="../charts/chart11.xml"/><Relationship Id="rId10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7</xdr:row>
      <xdr:rowOff>25400</xdr:rowOff>
    </xdr:from>
    <xdr:to>
      <xdr:col>19</xdr:col>
      <xdr:colOff>266700</xdr:colOff>
      <xdr:row>21</xdr:row>
      <xdr:rowOff>101600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22</xdr:row>
      <xdr:rowOff>101600</xdr:rowOff>
    </xdr:from>
    <xdr:to>
      <xdr:col>19</xdr:col>
      <xdr:colOff>254000</xdr:colOff>
      <xdr:row>36</xdr:row>
      <xdr:rowOff>177800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4043240" y="120240"/>
    <xdr:ext cx="5759640" cy="3239640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012120" y="19644480"/>
    <xdr:ext cx="190800" cy="137160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22339800" y="15935040"/>
    <xdr:ext cx="311039" cy="293400"/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34560720" y="7286760"/>
    <xdr:ext cx="6530040" cy="3243960"/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34917480" y="3808800"/>
    <xdr:ext cx="5883480" cy="3243960"/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3905520" y="376200"/>
    <xdr:ext cx="5759640" cy="3239640"/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34500600" y="10877400"/>
    <xdr:ext cx="6207480" cy="3239640"/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40742280" y="3662280"/>
    <xdr:ext cx="5760000" cy="3243960"/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8218080" y="108000"/>
    <xdr:ext cx="5759640" cy="3239640"/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8249760" y="3348720"/>
    <xdr:ext cx="5759640" cy="3239640"/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  <xdr:absoluteAnchor>
    <xdr:pos x="8250840" y="6749280"/>
    <xdr:ext cx="5759640" cy="3239640"/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absoluteAnchor>
  <xdr:absoluteAnchor>
    <xdr:pos x="14490360" y="3760560"/>
    <xdr:ext cx="5759640" cy="3239640"/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ue_&#220;bungen/5_Inselnetz_PV_Wind_Batter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Leistung und Energie"/>
      <sheetName val="Investitionsrechnung"/>
    </sheetNames>
    <sheetDataSet>
      <sheetData sheetId="0">
        <row r="2">
          <cell r="A2" t="str">
            <v>Zeitraum</v>
          </cell>
          <cell r="C2" t="str">
            <v>PV</v>
          </cell>
          <cell r="D2" t="str">
            <v>Haushalte</v>
          </cell>
          <cell r="E2" t="str">
            <v>PV</v>
          </cell>
          <cell r="G2" t="str">
            <v>Haushalte:</v>
          </cell>
        </row>
        <row r="3">
          <cell r="I3" t="str">
            <v>Leistung</v>
          </cell>
          <cell r="J3" t="str">
            <v>Energie</v>
          </cell>
        </row>
        <row r="4">
          <cell r="I4" t="str">
            <v>[kW]</v>
          </cell>
          <cell r="J4" t="str">
            <v>[kWh]:</v>
          </cell>
        </row>
        <row r="7">
          <cell r="A7">
            <v>0</v>
          </cell>
          <cell r="C7">
            <v>0</v>
          </cell>
          <cell r="D7">
            <v>0.50609470229723397</v>
          </cell>
          <cell r="F7">
            <v>0</v>
          </cell>
          <cell r="H7">
            <v>2.5223572117440067</v>
          </cell>
          <cell r="I7">
            <v>-2.5223572117440067</v>
          </cell>
          <cell r="J7">
            <v>-0.63058930293600168</v>
          </cell>
        </row>
        <row r="8">
          <cell r="A8">
            <v>1.0104166666666667</v>
          </cell>
          <cell r="C8">
            <v>0</v>
          </cell>
          <cell r="D8">
            <v>0.45</v>
          </cell>
          <cell r="F8">
            <v>0</v>
          </cell>
          <cell r="H8">
            <v>2.2427832975381978</v>
          </cell>
          <cell r="I8">
            <v>-2.2427832975381978</v>
          </cell>
          <cell r="J8">
            <v>-1.1912851273205511</v>
          </cell>
        </row>
        <row r="9">
          <cell r="A9">
            <v>2.0833333333333332E-2</v>
          </cell>
          <cell r="C9">
            <v>0</v>
          </cell>
          <cell r="D9">
            <v>0.40342240975152399</v>
          </cell>
          <cell r="F9">
            <v>0</v>
          </cell>
          <cell r="H9">
            <v>2.0106423165407312</v>
          </cell>
          <cell r="I9">
            <v>-2.0106423165407312</v>
          </cell>
          <cell r="J9">
            <v>-1.1332498820711845</v>
          </cell>
        </row>
        <row r="10">
          <cell r="A10">
            <v>3.125E-2</v>
          </cell>
          <cell r="C10">
            <v>0</v>
          </cell>
          <cell r="D10">
            <v>0.365916549460853</v>
          </cell>
          <cell r="F10">
            <v>0</v>
          </cell>
          <cell r="H10">
            <v>1.8237145009413578</v>
          </cell>
          <cell r="I10">
            <v>-1.8237145009413578</v>
          </cell>
          <cell r="J10">
            <v>-1.5891785073065239</v>
          </cell>
        </row>
        <row r="11">
          <cell r="A11">
            <v>4.1666666666666664E-2</v>
          </cell>
          <cell r="C11">
            <v>0</v>
          </cell>
          <cell r="D11">
            <v>0.34013127051101699</v>
          </cell>
          <cell r="F11">
            <v>0</v>
          </cell>
          <cell r="H11">
            <v>1.6952016277167901</v>
          </cell>
          <cell r="I11">
            <v>-1.6952016277167901</v>
          </cell>
          <cell r="J11">
            <v>-2.0129789142357213</v>
          </cell>
        </row>
        <row r="12">
          <cell r="A12">
            <v>5.2083333333333329E-2</v>
          </cell>
          <cell r="C12">
            <v>0</v>
          </cell>
          <cell r="D12">
            <v>0.323956868260666</v>
          </cell>
          <cell r="F12">
            <v>0</v>
          </cell>
          <cell r="H12">
            <v>1.6145890072395646</v>
          </cell>
          <cell r="I12">
            <v>-1.6145890072395646</v>
          </cell>
          <cell r="J12">
            <v>-2.4166261660456123</v>
          </cell>
        </row>
        <row r="13">
          <cell r="A13">
            <v>6.25E-2</v>
          </cell>
          <cell r="C13">
            <v>0</v>
          </cell>
          <cell r="D13">
            <v>0.314111579934365</v>
          </cell>
          <cell r="F13">
            <v>0</v>
          </cell>
          <cell r="H13">
            <v>1.5655204556447297</v>
          </cell>
          <cell r="I13">
            <v>-1.5655204556447297</v>
          </cell>
          <cell r="J13">
            <v>-2.8080062799567949</v>
          </cell>
        </row>
        <row r="14">
          <cell r="A14">
            <v>7.2916666666666657E-2</v>
          </cell>
          <cell r="C14">
            <v>0</v>
          </cell>
          <cell r="D14">
            <v>0.30731364275668099</v>
          </cell>
          <cell r="F14">
            <v>0</v>
          </cell>
          <cell r="H14">
            <v>1.5316397890673439</v>
          </cell>
          <cell r="I14">
            <v>-1.5316397890673439</v>
          </cell>
          <cell r="J14">
            <v>-3.1909162272236307</v>
          </cell>
        </row>
        <row r="15">
          <cell r="A15">
            <v>8.3333333333333329E-2</v>
          </cell>
          <cell r="C15">
            <v>0</v>
          </cell>
          <cell r="D15">
            <v>0.30098452883262999</v>
          </cell>
          <cell r="F15">
            <v>0</v>
          </cell>
          <cell r="H15">
            <v>1.5000957201849483</v>
          </cell>
          <cell r="I15">
            <v>-1.5000957201849483</v>
          </cell>
          <cell r="J15">
            <v>-3.5659401572698677</v>
          </cell>
        </row>
        <row r="16">
          <cell r="A16">
            <v>9.375E-2</v>
          </cell>
          <cell r="C16">
            <v>0</v>
          </cell>
          <cell r="D16">
            <v>0.29442100328176302</v>
          </cell>
          <cell r="F16">
            <v>0</v>
          </cell>
          <cell r="H16">
            <v>1.4673833524550601</v>
          </cell>
          <cell r="I16">
            <v>-1.4673833524550601</v>
          </cell>
          <cell r="J16">
            <v>-3.9327859953836328</v>
          </cell>
        </row>
        <row r="17">
          <cell r="A17">
            <v>0.10416666666666666</v>
          </cell>
          <cell r="C17">
            <v>0</v>
          </cell>
          <cell r="D17">
            <v>0.28856071261134503</v>
          </cell>
          <cell r="F17">
            <v>0</v>
          </cell>
          <cell r="H17">
            <v>1.4381758812676548</v>
          </cell>
          <cell r="I17">
            <v>-1.4381758812676548</v>
          </cell>
          <cell r="J17">
            <v>-4.2923299657005467</v>
          </cell>
        </row>
        <row r="18">
          <cell r="A18">
            <v>0.11458333333333333</v>
          </cell>
          <cell r="C18">
            <v>0</v>
          </cell>
          <cell r="D18">
            <v>0.28293483356774501</v>
          </cell>
          <cell r="F18">
            <v>0</v>
          </cell>
          <cell r="H18">
            <v>1.4101367089277519</v>
          </cell>
          <cell r="I18">
            <v>-1.4101367089277519</v>
          </cell>
          <cell r="J18">
            <v>-4.6448641429324846</v>
          </cell>
        </row>
        <row r="19">
          <cell r="A19">
            <v>0.125</v>
          </cell>
          <cell r="C19">
            <v>0</v>
          </cell>
          <cell r="D19">
            <v>0.27801218940459399</v>
          </cell>
          <cell r="F19">
            <v>0</v>
          </cell>
          <cell r="H19">
            <v>1.3856024331303318</v>
          </cell>
          <cell r="I19">
            <v>-1.3856024331303318</v>
          </cell>
          <cell r="J19">
            <v>-4.9912647512150672</v>
          </cell>
        </row>
        <row r="20">
          <cell r="A20">
            <v>0.13541666666666666</v>
          </cell>
          <cell r="C20">
            <v>0</v>
          </cell>
          <cell r="D20">
            <v>0.274496015002344</v>
          </cell>
          <cell r="F20">
            <v>0</v>
          </cell>
          <cell r="H20">
            <v>1.3680779504178928</v>
          </cell>
          <cell r="I20">
            <v>-1.3680779504178928</v>
          </cell>
          <cell r="J20">
            <v>-5.3332842388195401</v>
          </cell>
        </row>
        <row r="21">
          <cell r="A21">
            <v>0.14583333333333334</v>
          </cell>
          <cell r="C21">
            <v>0</v>
          </cell>
          <cell r="D21">
            <v>0.27285513361462699</v>
          </cell>
          <cell r="F21">
            <v>0</v>
          </cell>
          <cell r="H21">
            <v>1.3598998584854194</v>
          </cell>
          <cell r="I21">
            <v>-1.3598998584854194</v>
          </cell>
          <cell r="J21">
            <v>-5.6732592034408951</v>
          </cell>
        </row>
        <row r="22">
          <cell r="A22">
            <v>0.15625</v>
          </cell>
          <cell r="C22">
            <v>0</v>
          </cell>
          <cell r="D22">
            <v>0.27308954524144402</v>
          </cell>
          <cell r="F22">
            <v>0</v>
          </cell>
          <cell r="H22">
            <v>1.3610681573329171</v>
          </cell>
          <cell r="I22">
            <v>-1.3610681573329171</v>
          </cell>
          <cell r="J22">
            <v>-6.0135262427741241</v>
          </cell>
        </row>
        <row r="23">
          <cell r="A23">
            <v>0.16666666666666666</v>
          </cell>
          <cell r="C23">
            <v>0</v>
          </cell>
          <cell r="D23">
            <v>0.276136896390061</v>
          </cell>
          <cell r="F23">
            <v>0</v>
          </cell>
          <cell r="H23">
            <v>1.376256042350366</v>
          </cell>
          <cell r="I23">
            <v>-1.376256042350366</v>
          </cell>
          <cell r="J23">
            <v>-6.3575902533617157</v>
          </cell>
        </row>
        <row r="24">
          <cell r="A24">
            <v>0.17708333333333331</v>
          </cell>
          <cell r="C24">
            <v>0</v>
          </cell>
          <cell r="D24">
            <v>0.28129395218002801</v>
          </cell>
          <cell r="F24">
            <v>0</v>
          </cell>
          <cell r="H24">
            <v>1.4019586169952787</v>
          </cell>
          <cell r="I24">
            <v>-1.4019586169952787</v>
          </cell>
          <cell r="J24">
            <v>-6.7080799076105357</v>
          </cell>
        </row>
        <row r="25">
          <cell r="A25">
            <v>0.1875</v>
          </cell>
          <cell r="C25">
            <v>0</v>
          </cell>
          <cell r="D25">
            <v>0.28856071261134503</v>
          </cell>
          <cell r="F25">
            <v>0</v>
          </cell>
          <cell r="H25">
            <v>1.4381758812676548</v>
          </cell>
          <cell r="I25">
            <v>-1.4381758812676548</v>
          </cell>
          <cell r="J25">
            <v>-7.0676238779274492</v>
          </cell>
        </row>
        <row r="26">
          <cell r="A26">
            <v>0.19791666666666666</v>
          </cell>
          <cell r="C26">
            <v>0</v>
          </cell>
          <cell r="D26">
            <v>0.29746835443038</v>
          </cell>
          <cell r="F26">
            <v>0</v>
          </cell>
          <cell r="H26">
            <v>1.4825712374725091</v>
          </cell>
          <cell r="I26">
            <v>-1.4825712374725091</v>
          </cell>
          <cell r="J26">
            <v>-7.4382666872955765</v>
          </cell>
        </row>
        <row r="27">
          <cell r="A27">
            <v>0.20833333333333334</v>
          </cell>
          <cell r="C27">
            <v>0</v>
          </cell>
          <cell r="D27">
            <v>0.30848570089076399</v>
          </cell>
          <cell r="F27">
            <v>0</v>
          </cell>
          <cell r="H27">
            <v>1.5374812833048219</v>
          </cell>
          <cell r="I27">
            <v>-1.5374812833048219</v>
          </cell>
          <cell r="J27">
            <v>-7.8226370081217818</v>
          </cell>
        </row>
        <row r="28">
          <cell r="A28">
            <v>0.21875</v>
          </cell>
          <cell r="C28">
            <v>0</v>
          </cell>
          <cell r="D28">
            <v>0.32606657290201602</v>
          </cell>
          <cell r="F28">
            <v>0</v>
          </cell>
          <cell r="H28">
            <v>1.6251036968670283</v>
          </cell>
          <cell r="I28">
            <v>-1.6251036968670283</v>
          </cell>
          <cell r="J28">
            <v>-8.2289129323385382</v>
          </cell>
        </row>
        <row r="29">
          <cell r="A29">
            <v>0.22916666666666669</v>
          </cell>
          <cell r="C29">
            <v>0</v>
          </cell>
          <cell r="D29">
            <v>0.35466479137365198</v>
          </cell>
          <cell r="F29">
            <v>0</v>
          </cell>
          <cell r="H29">
            <v>1.767636156261547</v>
          </cell>
          <cell r="I29">
            <v>-1.767636156261547</v>
          </cell>
          <cell r="J29">
            <v>-8.6708219714039245</v>
          </cell>
        </row>
        <row r="30">
          <cell r="A30">
            <v>0.23958333333333334</v>
          </cell>
          <cell r="C30">
            <v>0</v>
          </cell>
          <cell r="D30">
            <v>0.399906235349273</v>
          </cell>
          <cell r="F30">
            <v>0</v>
          </cell>
          <cell r="H30">
            <v>1.9931178338282871</v>
          </cell>
          <cell r="I30">
            <v>-1.9931178338282871</v>
          </cell>
          <cell r="J30">
            <v>-9.1691014298609961</v>
          </cell>
        </row>
        <row r="31">
          <cell r="A31">
            <v>0.25</v>
          </cell>
          <cell r="C31">
            <v>0</v>
          </cell>
          <cell r="D31">
            <v>0.46413502109704602</v>
          </cell>
          <cell r="F31">
            <v>0</v>
          </cell>
          <cell r="H31">
            <v>2.3132317180422088</v>
          </cell>
          <cell r="I31">
            <v>-2.3132317180422088</v>
          </cell>
          <cell r="J31">
            <v>-9.7474093593715487</v>
          </cell>
        </row>
        <row r="32">
          <cell r="A32">
            <v>0.26041666666666669</v>
          </cell>
          <cell r="C32">
            <v>0</v>
          </cell>
          <cell r="D32">
            <v>0.53891233005157102</v>
          </cell>
          <cell r="F32">
            <v>0</v>
          </cell>
          <cell r="H32">
            <v>2.685919050393458</v>
          </cell>
          <cell r="I32">
            <v>-2.685919050393458</v>
          </cell>
          <cell r="J32">
            <v>-10.418889121969913</v>
          </cell>
        </row>
        <row r="33">
          <cell r="A33">
            <v>0.27083333333333331</v>
          </cell>
          <cell r="C33">
            <v>0</v>
          </cell>
          <cell r="D33">
            <v>0.613924050632911</v>
          </cell>
          <cell r="F33">
            <v>0</v>
          </cell>
          <cell r="H33">
            <v>3.0597746815921951</v>
          </cell>
          <cell r="I33">
            <v>-3.0597746815921951</v>
          </cell>
          <cell r="J33">
            <v>-11.183832792367962</v>
          </cell>
        </row>
        <row r="34">
          <cell r="A34">
            <v>0.28125</v>
          </cell>
          <cell r="C34">
            <v>2.4590014619491401E-3</v>
          </cell>
          <cell r="D34">
            <v>0.67791842475386799</v>
          </cell>
          <cell r="F34">
            <v>2.4590014619491403E-2</v>
          </cell>
          <cell r="H34">
            <v>3.378720266958624</v>
          </cell>
          <cell r="I34">
            <v>-3.3541302523391328</v>
          </cell>
          <cell r="J34">
            <v>-12.022365355452745</v>
          </cell>
        </row>
        <row r="35">
          <cell r="A35">
            <v>0.29166666666666669</v>
          </cell>
          <cell r="C35">
            <v>1.4347331492689399E-2</v>
          </cell>
          <cell r="D35">
            <v>0.72339428035630604</v>
          </cell>
          <cell r="F35">
            <v>0.143473314926894</v>
          </cell>
          <cell r="H35">
            <v>3.6053702433728616</v>
          </cell>
          <cell r="I35">
            <v>-3.4618969284459675</v>
          </cell>
          <cell r="J35">
            <v>-12.887839587564237</v>
          </cell>
        </row>
        <row r="36">
          <cell r="A36">
            <v>0.30208333333333337</v>
          </cell>
          <cell r="C36">
            <v>3.0911505816203302E-2</v>
          </cell>
          <cell r="D36">
            <v>0.75339896858884203</v>
          </cell>
          <cell r="F36">
            <v>0.309115058162033</v>
          </cell>
          <cell r="H36">
            <v>3.7549124958523565</v>
          </cell>
          <cell r="I36">
            <v>-3.4457974376903238</v>
          </cell>
          <cell r="J36">
            <v>-13.749288946986818</v>
          </cell>
        </row>
        <row r="37">
          <cell r="A37">
            <v>0.3125</v>
          </cell>
          <cell r="C37">
            <v>5.19907756949591E-2</v>
          </cell>
          <cell r="D37">
            <v>0.77355836849507698</v>
          </cell>
          <cell r="F37">
            <v>0.51990775694959102</v>
          </cell>
          <cell r="H37">
            <v>3.8553861967370162</v>
          </cell>
          <cell r="I37">
            <v>-3.3354784397874253</v>
          </cell>
          <cell r="J37">
            <v>-14.583158556933673</v>
          </cell>
        </row>
        <row r="38">
          <cell r="A38">
            <v>0.32291666666666669</v>
          </cell>
          <cell r="C38">
            <v>7.7380641353236898E-2</v>
          </cell>
          <cell r="D38">
            <v>0.79020159399906198</v>
          </cell>
          <cell r="F38">
            <v>0.77380641353236901</v>
          </cell>
          <cell r="H38">
            <v>3.9383354149092367</v>
          </cell>
          <cell r="I38">
            <v>-3.1645290013768674</v>
          </cell>
          <cell r="J38">
            <v>-15.374290807277891</v>
          </cell>
        </row>
        <row r="39">
          <cell r="A39">
            <v>0.33333333333333331</v>
          </cell>
          <cell r="C39">
            <v>0.106834833549315</v>
          </cell>
          <cell r="D39">
            <v>0.80754805438349697</v>
          </cell>
          <cell r="F39">
            <v>1.06834833549315</v>
          </cell>
          <cell r="H39">
            <v>4.0247895296239449</v>
          </cell>
          <cell r="I39">
            <v>-2.9564411941307949</v>
          </cell>
          <cell r="J39">
            <v>-16.113401105810588</v>
          </cell>
        </row>
        <row r="40">
          <cell r="A40">
            <v>0.34375</v>
          </cell>
          <cell r="C40">
            <v>0.14006769988751799</v>
          </cell>
          <cell r="D40">
            <v>0.82466010314111604</v>
          </cell>
          <cell r="F40">
            <v>1.4006769988751799</v>
          </cell>
          <cell r="H40">
            <v>4.1100753454911612</v>
          </cell>
          <cell r="I40">
            <v>-2.7093983466159814</v>
          </cell>
          <cell r="J40">
            <v>-16.790750692464584</v>
          </cell>
        </row>
        <row r="41">
          <cell r="A41">
            <v>0.35416666666666663</v>
          </cell>
          <cell r="C41">
            <v>0.17675697274712299</v>
          </cell>
          <cell r="D41">
            <v>0.83919362400374997</v>
          </cell>
          <cell r="F41">
            <v>1.7675697274712299</v>
          </cell>
          <cell r="H41">
            <v>4.1825098740359135</v>
          </cell>
          <cell r="I41">
            <v>-2.4149401465646836</v>
          </cell>
          <cell r="J41">
            <v>-17.394485729105757</v>
          </cell>
        </row>
        <row r="42">
          <cell r="A42">
            <v>0.36458333333333331</v>
          </cell>
          <cell r="C42">
            <v>0.21654689200730001</v>
          </cell>
          <cell r="D42">
            <v>0.84880450070323499</v>
          </cell>
          <cell r="F42">
            <v>2.1654689200730002</v>
          </cell>
          <cell r="H42">
            <v>4.2304101267832559</v>
          </cell>
          <cell r="I42">
            <v>-2.0649412067102557</v>
          </cell>
          <cell r="J42">
            <v>-17.910721030783321</v>
          </cell>
        </row>
        <row r="43">
          <cell r="A43">
            <v>0.375</v>
          </cell>
          <cell r="C43">
            <v>0.25905165230937</v>
          </cell>
          <cell r="D43">
            <v>0.85161744022503505</v>
          </cell>
          <cell r="F43">
            <v>2.5905165230937</v>
          </cell>
          <cell r="H43">
            <v>4.2444297129532069</v>
          </cell>
          <cell r="I43">
            <v>-1.653913189859507</v>
          </cell>
          <cell r="J43">
            <v>-18.324199328248199</v>
          </cell>
        </row>
        <row r="44">
          <cell r="A44">
            <v>0.38541666666666669</v>
          </cell>
          <cell r="C44">
            <v>0.303859141452895</v>
          </cell>
          <cell r="D44">
            <v>0.84903891233005202</v>
          </cell>
          <cell r="F44">
            <v>3.0385914145289501</v>
          </cell>
          <cell r="H44">
            <v>4.2315784256307536</v>
          </cell>
          <cell r="I44">
            <v>-1.1929870111018035</v>
          </cell>
          <cell r="J44">
            <v>-18.62244608102365</v>
          </cell>
        </row>
        <row r="45">
          <cell r="A45">
            <v>0.39583333333333331</v>
          </cell>
          <cell r="C45">
            <v>0.35053493370113797</v>
          </cell>
          <cell r="D45">
            <v>0.84247538677918399</v>
          </cell>
          <cell r="F45">
            <v>3.5053493370113795</v>
          </cell>
          <cell r="H45">
            <v>4.1988660579008599</v>
          </cell>
          <cell r="I45">
            <v>-0.69351672088948035</v>
          </cell>
          <cell r="J45">
            <v>-18.795825261246019</v>
          </cell>
        </row>
        <row r="46">
          <cell r="A46">
            <v>0.40625</v>
          </cell>
          <cell r="C46">
            <v>0.39862649930132699</v>
          </cell>
          <cell r="D46">
            <v>0.83403656821378302</v>
          </cell>
          <cell r="F46">
            <v>3.9862649930132701</v>
          </cell>
          <cell r="H46">
            <v>4.1568072993910015</v>
          </cell>
          <cell r="I46">
            <v>-0.17054230637773138</v>
          </cell>
          <cell r="J46">
            <v>-18.838460837840451</v>
          </cell>
        </row>
        <row r="47">
          <cell r="A47">
            <v>0.41666666666666669</v>
          </cell>
          <cell r="C47">
            <v>0.44766758943013701</v>
          </cell>
          <cell r="D47">
            <v>0.825128926394749</v>
          </cell>
          <cell r="F47">
            <v>4.47667589430137</v>
          </cell>
          <cell r="H47">
            <v>4.1124119431861512</v>
          </cell>
          <cell r="I47">
            <v>0.36426395111521881</v>
          </cell>
          <cell r="J47">
            <v>-18.747394850061646</v>
          </cell>
        </row>
        <row r="48">
          <cell r="A48">
            <v>0.42708333333333337</v>
          </cell>
          <cell r="C48">
            <v>0.49718275407489099</v>
          </cell>
          <cell r="D48">
            <v>0.81739334270979802</v>
          </cell>
          <cell r="F48">
            <v>4.9718275407489099</v>
          </cell>
          <cell r="H48">
            <v>4.0738580812187806</v>
          </cell>
          <cell r="I48">
            <v>0.8979694595301293</v>
          </cell>
          <cell r="J48">
            <v>-18.522902485179113</v>
          </cell>
        </row>
        <row r="49">
          <cell r="A49">
            <v>0.4375</v>
          </cell>
          <cell r="C49">
            <v>0.54669194907292495</v>
          </cell>
          <cell r="D49">
            <v>0.81176746366619801</v>
          </cell>
          <cell r="F49">
            <v>5.46691949072925</v>
          </cell>
          <cell r="H49">
            <v>4.0458189088788776</v>
          </cell>
          <cell r="I49">
            <v>1.4211005818503724</v>
          </cell>
          <cell r="J49">
            <v>-18.167627339716521</v>
          </cell>
        </row>
        <row r="50">
          <cell r="A50">
            <v>0.44791666666666669</v>
          </cell>
          <cell r="C50">
            <v>0.59571518766755704</v>
          </cell>
          <cell r="D50">
            <v>0.80965775902484804</v>
          </cell>
          <cell r="F50">
            <v>5.9571518766755709</v>
          </cell>
          <cell r="H50">
            <v>4.0353042192514144</v>
          </cell>
          <cell r="I50">
            <v>1.9218476574241565</v>
          </cell>
          <cell r="J50">
            <v>-17.687165425360483</v>
          </cell>
        </row>
        <row r="51">
          <cell r="A51">
            <v>0.45833333333333331</v>
          </cell>
          <cell r="C51">
            <v>0.64377719150781898</v>
          </cell>
          <cell r="D51">
            <v>0.812470698546648</v>
          </cell>
          <cell r="F51">
            <v>6.4377719150781898</v>
          </cell>
          <cell r="H51">
            <v>4.0493238054213654</v>
          </cell>
          <cell r="I51">
            <v>2.3884481096568244</v>
          </cell>
          <cell r="J51">
            <v>-17.090053397946278</v>
          </cell>
        </row>
        <row r="52">
          <cell r="A52">
            <v>0.46875</v>
          </cell>
          <cell r="C52">
            <v>0.69041199602443304</v>
          </cell>
          <cell r="D52">
            <v>0.82090951711204896</v>
          </cell>
          <cell r="F52">
            <v>6.9041199602443299</v>
          </cell>
          <cell r="H52">
            <v>4.0913825639312247</v>
          </cell>
          <cell r="I52">
            <v>2.8127373963131053</v>
          </cell>
          <cell r="J52">
            <v>-16.386869048868</v>
          </cell>
        </row>
        <row r="53">
          <cell r="A53">
            <v>0.47916666666666663</v>
          </cell>
          <cell r="C53">
            <v>0.73516746555664503</v>
          </cell>
          <cell r="D53">
            <v>0.83591186122831695</v>
          </cell>
          <cell r="F53">
            <v>7.3516746555664501</v>
          </cell>
          <cell r="H53">
            <v>4.1661536901709715</v>
          </cell>
          <cell r="I53">
            <v>3.1855209653954786</v>
          </cell>
          <cell r="J53">
            <v>-15.590488807519131</v>
          </cell>
        </row>
        <row r="54">
          <cell r="A54">
            <v>0.48958333333333331</v>
          </cell>
          <cell r="C54">
            <v>0.77760967447899798</v>
          </cell>
          <cell r="D54">
            <v>0.858415377402719</v>
          </cell>
          <cell r="F54">
            <v>7.7760967447899798</v>
          </cell>
          <cell r="H54">
            <v>4.278310379530593</v>
          </cell>
          <cell r="I54">
            <v>3.4977863652593868</v>
          </cell>
          <cell r="J54">
            <v>-14.716042216204285</v>
          </cell>
        </row>
        <row r="55">
          <cell r="A55">
            <v>0.5</v>
          </cell>
          <cell r="C55">
            <v>0.81732711187561502</v>
          </cell>
          <cell r="D55">
            <v>0.88795124238162204</v>
          </cell>
          <cell r="F55">
            <v>8.1732711187561495</v>
          </cell>
          <cell r="H55">
            <v>4.4255160343150974</v>
          </cell>
          <cell r="I55">
            <v>3.7477550844410521</v>
          </cell>
          <cell r="J55">
            <v>-13.779103445094021</v>
          </cell>
        </row>
        <row r="56">
          <cell r="A56">
            <v>0.51041666666666663</v>
          </cell>
          <cell r="C56">
            <v>0.85393466901927795</v>
          </cell>
          <cell r="D56">
            <v>0.91842475386779199</v>
          </cell>
          <cell r="F56">
            <v>8.5393466901927795</v>
          </cell>
          <cell r="H56">
            <v>4.5773948844895873</v>
          </cell>
          <cell r="I56">
            <v>3.9619518057031922</v>
          </cell>
          <cell r="J56">
            <v>-12.788615493668223</v>
          </cell>
        </row>
        <row r="57">
          <cell r="A57">
            <v>0.52083333333333337</v>
          </cell>
          <cell r="C57">
            <v>0.88707737101728601</v>
          </cell>
          <cell r="D57">
            <v>0.94210032817627798</v>
          </cell>
          <cell r="F57">
            <v>8.8707737101728608</v>
          </cell>
          <cell r="H57">
            <v>4.695393068086692</v>
          </cell>
          <cell r="I57">
            <v>4.1753806420861688</v>
          </cell>
          <cell r="J57">
            <v>-11.744770333146681</v>
          </cell>
        </row>
        <row r="58">
          <cell r="A58">
            <v>0.53125</v>
          </cell>
          <cell r="C58">
            <v>0.91643381646495603</v>
          </cell>
          <cell r="D58">
            <v>0.95124238162212804</v>
          </cell>
          <cell r="F58">
            <v>9.1643381646495605</v>
          </cell>
          <cell r="H58">
            <v>4.7409567231390337</v>
          </cell>
          <cell r="I58">
            <v>4.4233814415105268</v>
          </cell>
          <cell r="J58">
            <v>-10.638924972769049</v>
          </cell>
        </row>
        <row r="59">
          <cell r="A59">
            <v>0.54166666666666663</v>
          </cell>
          <cell r="C59">
            <v>0.94171929177706704</v>
          </cell>
          <cell r="D59">
            <v>0.94045944678856097</v>
          </cell>
          <cell r="F59">
            <v>9.4171929177706701</v>
          </cell>
          <cell r="H59">
            <v>4.6872149761542179</v>
          </cell>
          <cell r="I59">
            <v>4.7299779416164522</v>
          </cell>
          <cell r="J59">
            <v>-9.4564304873649352</v>
          </cell>
        </row>
        <row r="60">
          <cell r="A60">
            <v>0.55208333333333326</v>
          </cell>
          <cell r="C60">
            <v>0.96268853001983301</v>
          </cell>
          <cell r="D60">
            <v>0.91467416783872502</v>
          </cell>
          <cell r="F60">
            <v>9.6268853001983299</v>
          </cell>
          <cell r="H60">
            <v>4.5587021029296508</v>
          </cell>
          <cell r="I60">
            <v>5.0681831972686791</v>
          </cell>
          <cell r="J60">
            <v>-8.189384688047765</v>
          </cell>
        </row>
        <row r="61">
          <cell r="A61">
            <v>0.5625</v>
          </cell>
          <cell r="C61">
            <v>0.97913808751073905</v>
          </cell>
          <cell r="D61">
            <v>0.88021565869667096</v>
          </cell>
          <cell r="F61">
            <v>9.7913808751073912</v>
          </cell>
          <cell r="H61">
            <v>4.3869621723477259</v>
          </cell>
          <cell r="I61">
            <v>5.4044187027596653</v>
          </cell>
          <cell r="J61">
            <v>-6.8382800123578491</v>
          </cell>
        </row>
        <row r="62">
          <cell r="A62">
            <v>0.57291666666666663</v>
          </cell>
          <cell r="C62">
            <v>0.99090831515734301</v>
          </cell>
          <cell r="D62">
            <v>0.84388185654008396</v>
          </cell>
          <cell r="F62">
            <v>9.9090831515734301</v>
          </cell>
          <cell r="H62">
            <v>4.2058758509858354</v>
          </cell>
          <cell r="I62">
            <v>5.7032073005875947</v>
          </cell>
          <cell r="J62">
            <v>-5.4124781872109509</v>
          </cell>
        </row>
        <row r="63">
          <cell r="A63">
            <v>0.58333333333333337</v>
          </cell>
          <cell r="C63">
            <v>0.99788490543306096</v>
          </cell>
          <cell r="D63">
            <v>0.81129864041256405</v>
          </cell>
          <cell r="F63">
            <v>9.9788490543306096</v>
          </cell>
          <cell r="H63">
            <v>4.0434823111838822</v>
          </cell>
          <cell r="I63">
            <v>5.9353667431467274</v>
          </cell>
          <cell r="J63">
            <v>-3.9286365014242692</v>
          </cell>
        </row>
        <row r="64">
          <cell r="A64">
            <v>0.59375</v>
          </cell>
          <cell r="C64">
            <v>1</v>
          </cell>
          <cell r="D64">
            <v>0.78293483356774496</v>
          </cell>
          <cell r="F64">
            <v>10</v>
          </cell>
          <cell r="H64">
            <v>3.9021181506368605</v>
          </cell>
          <cell r="I64">
            <v>6.097881849363139</v>
          </cell>
          <cell r="J64">
            <v>-2.4041660390834845</v>
          </cell>
        </row>
        <row r="65">
          <cell r="A65">
            <v>0.60416666666666674</v>
          </cell>
          <cell r="C65">
            <v>0.99723284724607797</v>
          </cell>
          <cell r="D65">
            <v>0.75808720112517602</v>
          </cell>
          <cell r="F65">
            <v>9.972328472460779</v>
          </cell>
          <cell r="H65">
            <v>3.7782784728022785</v>
          </cell>
          <cell r="I65">
            <v>6.1940499996585006</v>
          </cell>
          <cell r="J65">
            <v>-0.85565353916885933</v>
          </cell>
        </row>
        <row r="66">
          <cell r="A66">
            <v>0.61458333333333337</v>
          </cell>
          <cell r="C66">
            <v>0.98961000336507299</v>
          </cell>
          <cell r="D66">
            <v>0.73652133145804</v>
          </cell>
          <cell r="F66">
            <v>9.896100033650729</v>
          </cell>
          <cell r="H66">
            <v>3.6707949788326379</v>
          </cell>
          <cell r="I66">
            <v>6.225305054818091</v>
          </cell>
          <cell r="J66">
            <v>0.70067272453566343</v>
          </cell>
        </row>
        <row r="67">
          <cell r="A67">
            <v>0.625</v>
          </cell>
          <cell r="C67">
            <v>0.97720507503110698</v>
          </cell>
          <cell r="D67">
            <v>0.717533989685888</v>
          </cell>
          <cell r="F67">
            <v>9.7720507503110703</v>
          </cell>
          <cell r="H67">
            <v>3.5761627721854561</v>
          </cell>
          <cell r="I67">
            <v>6.1958879781256142</v>
          </cell>
          <cell r="J67">
            <v>2.2496447190670672</v>
          </cell>
        </row>
        <row r="68">
          <cell r="A68">
            <v>0.63541666666666663</v>
          </cell>
          <cell r="C68">
            <v>0.96013800616102796</v>
          </cell>
          <cell r="D68">
            <v>0.70112517580872002</v>
          </cell>
          <cell r="F68">
            <v>9.6013800616102802</v>
          </cell>
          <cell r="H68">
            <v>3.4943818528607329</v>
          </cell>
          <cell r="I68">
            <v>6.1069982087495474</v>
          </cell>
          <cell r="J68">
            <v>3.7763942712544543</v>
          </cell>
        </row>
        <row r="69">
          <cell r="A69">
            <v>0.64583333333333337</v>
          </cell>
          <cell r="C69">
            <v>0.938573915675875</v>
          </cell>
          <cell r="D69">
            <v>0.68799812470698496</v>
          </cell>
          <cell r="F69">
            <v>9.3857391567587491</v>
          </cell>
          <cell r="H69">
            <v>3.4289571174009512</v>
          </cell>
          <cell r="I69">
            <v>5.9567820393577975</v>
          </cell>
          <cell r="J69">
            <v>5.2655897810939036</v>
          </cell>
        </row>
        <row r="70">
          <cell r="A70">
            <v>0.65625</v>
          </cell>
          <cell r="C70">
            <v>0.912721497523306</v>
          </cell>
          <cell r="D70">
            <v>0.67791842475386799</v>
          </cell>
          <cell r="F70">
            <v>9.1272149752330591</v>
          </cell>
          <cell r="H70">
            <v>3.378720266958624</v>
          </cell>
          <cell r="I70">
            <v>5.7484947082744355</v>
          </cell>
          <cell r="J70">
            <v>6.7027134581625125</v>
          </cell>
        </row>
        <row r="71">
          <cell r="A71">
            <v>0.66666666666666663</v>
          </cell>
          <cell r="C71">
            <v>0.88283099846456303</v>
          </cell>
          <cell r="D71">
            <v>0.67182372245663402</v>
          </cell>
          <cell r="F71">
            <v>8.8283099846456299</v>
          </cell>
          <cell r="H71">
            <v>3.3483444969237262</v>
          </cell>
          <cell r="I71">
            <v>5.4799654877219037</v>
          </cell>
          <cell r="J71">
            <v>8.072704830092988</v>
          </cell>
        </row>
        <row r="72">
          <cell r="A72">
            <v>0.67708333333333326</v>
          </cell>
          <cell r="C72">
            <v>0.84919179322090599</v>
          </cell>
          <cell r="D72">
            <v>0.66947960618846702</v>
          </cell>
          <cell r="F72">
            <v>8.4919179322090592</v>
          </cell>
          <cell r="H72">
            <v>3.3366615084487652</v>
          </cell>
          <cell r="I72">
            <v>5.155256423760294</v>
          </cell>
          <cell r="J72">
            <v>9.3615189360330611</v>
          </cell>
        </row>
        <row r="73">
          <cell r="A73">
            <v>0.6875</v>
          </cell>
          <cell r="C73">
            <v>0.81212958047597095</v>
          </cell>
          <cell r="D73">
            <v>0.67158931082981699</v>
          </cell>
          <cell r="F73">
            <v>8.1212958047597095</v>
          </cell>
          <cell r="H73">
            <v>3.3471761980762285</v>
          </cell>
          <cell r="I73">
            <v>4.774119606683481</v>
          </cell>
          <cell r="J73">
            <v>10.555048837703932</v>
          </cell>
        </row>
        <row r="74">
          <cell r="A74">
            <v>0.69791666666666663</v>
          </cell>
          <cell r="C74">
            <v>0.77200322690439205</v>
          </cell>
          <cell r="D74">
            <v>0.67791842475386799</v>
          </cell>
          <cell r="F74">
            <v>7.7200322690439203</v>
          </cell>
          <cell r="H74">
            <v>3.378720266958624</v>
          </cell>
          <cell r="I74">
            <v>4.3413120020852958</v>
          </cell>
          <cell r="J74">
            <v>11.640376838225256</v>
          </cell>
        </row>
        <row r="75">
          <cell r="A75">
            <v>0.70833333333333337</v>
          </cell>
          <cell r="C75">
            <v>0.72920128980755705</v>
          </cell>
          <cell r="D75">
            <v>0.68917018284106901</v>
          </cell>
          <cell r="F75">
            <v>7.292012898075571</v>
          </cell>
          <cell r="H75">
            <v>3.4347986116384348</v>
          </cell>
          <cell r="I75">
            <v>3.8572142864371362</v>
          </cell>
          <cell r="J75">
            <v>12.60468040983454</v>
          </cell>
        </row>
        <row r="76">
          <cell r="A76">
            <v>0.71875</v>
          </cell>
          <cell r="C76">
            <v>0.68413825205163203</v>
          </cell>
          <cell r="D76">
            <v>0.70511017346460403</v>
          </cell>
          <cell r="F76">
            <v>6.8413825205163201</v>
          </cell>
          <cell r="H76">
            <v>3.5142429332681675</v>
          </cell>
          <cell r="I76">
            <v>3.3271395872481526</v>
          </cell>
          <cell r="J76">
            <v>13.436465306646578</v>
          </cell>
        </row>
        <row r="77">
          <cell r="A77">
            <v>0.72916666666666674</v>
          </cell>
          <cell r="C77">
            <v>0.63725050579077602</v>
          </cell>
          <cell r="D77">
            <v>0.72597280825128896</v>
          </cell>
          <cell r="F77">
            <v>6.3725050579077607</v>
          </cell>
          <cell r="H77">
            <v>3.6182215306953149</v>
          </cell>
          <cell r="I77">
            <v>2.7542835272124457</v>
          </cell>
          <cell r="J77">
            <v>14.125036188449689</v>
          </cell>
        </row>
        <row r="78">
          <cell r="A78">
            <v>0.73958333333333337</v>
          </cell>
          <cell r="C78">
            <v>0.58899212389261602</v>
          </cell>
          <cell r="D78">
            <v>0.75105485232067504</v>
          </cell>
          <cell r="F78">
            <v>5.8899212389261599</v>
          </cell>
          <cell r="H78">
            <v>3.7432295073773951</v>
          </cell>
          <cell r="I78">
            <v>2.1466917315487648</v>
          </cell>
          <cell r="J78">
            <v>14.66170912133688</v>
          </cell>
        </row>
        <row r="79">
          <cell r="A79">
            <v>0.75</v>
          </cell>
          <cell r="C79">
            <v>0.53983046004026902</v>
          </cell>
          <cell r="D79">
            <v>0.780825128926395</v>
          </cell>
          <cell r="F79">
            <v>5.3983046004026907</v>
          </cell>
          <cell r="H79">
            <v>3.8916034610093972</v>
          </cell>
          <cell r="I79">
            <v>1.5067011393932934</v>
          </cell>
          <cell r="J79">
            <v>15.038384406185203</v>
          </cell>
        </row>
        <row r="80">
          <cell r="A80">
            <v>0.76041666666666663</v>
          </cell>
          <cell r="C80">
            <v>0.49024162014525502</v>
          </cell>
          <cell r="D80">
            <v>0.814111579934365</v>
          </cell>
          <cell r="F80">
            <v>4.9024162014525503</v>
          </cell>
          <cell r="H80">
            <v>4.0575018973538386</v>
          </cell>
          <cell r="I80">
            <v>0.84491430409871171</v>
          </cell>
          <cell r="J80">
            <v>15.249612982209882</v>
          </cell>
        </row>
        <row r="81">
          <cell r="A81">
            <v>0.77083333333333337</v>
          </cell>
          <cell r="C81">
            <v>0.44070584895263099</v>
          </cell>
          <cell r="D81">
            <v>0.84997655883731804</v>
          </cell>
          <cell r="F81">
            <v>4.4070584895263103</v>
          </cell>
          <cell r="H81">
            <v>4.2362516210207337</v>
          </cell>
          <cell r="I81">
            <v>0.17080686850557658</v>
          </cell>
          <cell r="J81">
            <v>15.292314699336277</v>
          </cell>
        </row>
        <row r="82">
          <cell r="A82">
            <v>0.78125</v>
          </cell>
          <cell r="C82">
            <v>0.39170287654143499</v>
          </cell>
          <cell r="D82">
            <v>0.88771683075480501</v>
          </cell>
          <cell r="F82">
            <v>3.9170287654143499</v>
          </cell>
          <cell r="H82">
            <v>4.4243477354675997</v>
          </cell>
          <cell r="I82">
            <v>-0.50731897005324988</v>
          </cell>
          <cell r="J82">
            <v>15.165484956822965</v>
          </cell>
        </row>
        <row r="83">
          <cell r="A83">
            <v>0.79166666666666663</v>
          </cell>
          <cell r="C83">
            <v>0.34370726981218602</v>
          </cell>
          <cell r="D83">
            <v>0.92569151429910901</v>
          </cell>
          <cell r="F83">
            <v>3.4370726981218604</v>
          </cell>
          <cell r="H83">
            <v>4.6136121487619635</v>
          </cell>
          <cell r="I83">
            <v>-1.176539450640103</v>
          </cell>
          <cell r="J83">
            <v>14.871350094162938</v>
          </cell>
        </row>
        <row r="84">
          <cell r="A84">
            <v>0.80208333333333326</v>
          </cell>
          <cell r="C84">
            <v>0.29718383400479198</v>
          </cell>
          <cell r="D84">
            <v>0.95991561181434604</v>
          </cell>
          <cell r="F84">
            <v>2.9718383400479196</v>
          </cell>
          <cell r="H84">
            <v>4.7841837804963907</v>
          </cell>
          <cell r="I84">
            <v>-1.8123454404484711</v>
          </cell>
          <cell r="J84">
            <v>14.418263734050822</v>
          </cell>
        </row>
        <row r="85">
          <cell r="A85">
            <v>0.8125</v>
          </cell>
          <cell r="C85">
            <v>0.252583108805505</v>
          </cell>
          <cell r="D85">
            <v>0.98616971401781495</v>
          </cell>
          <cell r="F85">
            <v>2.5258310880550501</v>
          </cell>
          <cell r="H85">
            <v>4.9150332514159478</v>
          </cell>
          <cell r="I85">
            <v>-2.3892021633608977</v>
          </cell>
          <cell r="J85">
            <v>13.820963193210597</v>
          </cell>
        </row>
        <row r="86">
          <cell r="A86">
            <v>0.82291666666666663</v>
          </cell>
          <cell r="C86">
            <v>0.210337002684928</v>
          </cell>
          <cell r="D86">
            <v>1</v>
          </cell>
          <cell r="F86">
            <v>2.1033700268492801</v>
          </cell>
          <cell r="H86">
            <v>4.9839628834182177</v>
          </cell>
          <cell r="I86">
            <v>-2.8805928565689376</v>
          </cell>
          <cell r="J86">
            <v>13.100814979068362</v>
          </cell>
        </row>
        <row r="87">
          <cell r="A87">
            <v>0.83333333333333337</v>
          </cell>
          <cell r="C87">
            <v>0.17085460776973199</v>
          </cell>
          <cell r="D87">
            <v>0.99859353023910002</v>
          </cell>
          <cell r="F87">
            <v>1.7085460776973198</v>
          </cell>
          <cell r="H87">
            <v>4.9769530903332422</v>
          </cell>
          <cell r="I87">
            <v>-3.2684070126359224</v>
          </cell>
          <cell r="J87">
            <v>12.283713225909381</v>
          </cell>
        </row>
        <row r="88">
          <cell r="A88">
            <v>0.84375</v>
          </cell>
          <cell r="C88">
            <v>0.13451823580130101</v>
          </cell>
          <cell r="D88">
            <v>0.98640412564463198</v>
          </cell>
          <cell r="F88">
            <v>1.3451823580130102</v>
          </cell>
          <cell r="H88">
            <v>4.9162015502634455</v>
          </cell>
          <cell r="I88">
            <v>-3.5710191922504353</v>
          </cell>
          <cell r="J88">
            <v>11.390958427846773</v>
          </cell>
        </row>
        <row r="89">
          <cell r="A89">
            <v>0.85416666666666674</v>
          </cell>
          <cell r="C89">
            <v>0.101679713592322</v>
          </cell>
          <cell r="D89">
            <v>0.96858884200656303</v>
          </cell>
          <cell r="F89">
            <v>1.01679713592322</v>
          </cell>
          <cell r="H89">
            <v>4.8274108378537424</v>
          </cell>
          <cell r="I89">
            <v>-3.8106137019305226</v>
          </cell>
          <cell r="J89">
            <v>10.438305002364142</v>
          </cell>
        </row>
        <row r="90">
          <cell r="A90">
            <v>0.86458333333333337</v>
          </cell>
          <cell r="C90">
            <v>7.2656973877735606E-2</v>
          </cell>
          <cell r="D90">
            <v>0.95124238162212804</v>
          </cell>
          <cell r="F90">
            <v>0.72656973877735609</v>
          </cell>
          <cell r="H90">
            <v>4.7409567231390337</v>
          </cell>
          <cell r="I90">
            <v>-4.0143869843616775</v>
          </cell>
          <cell r="J90">
            <v>9.4347082562737228</v>
          </cell>
        </row>
        <row r="91">
          <cell r="A91">
            <v>0.875</v>
          </cell>
          <cell r="C91">
            <v>4.7730974594239702E-2</v>
          </cell>
          <cell r="D91">
            <v>0.93834974214721001</v>
          </cell>
          <cell r="F91">
            <v>0.477309745942397</v>
          </cell>
          <cell r="H91">
            <v>4.6767002865267502</v>
          </cell>
          <cell r="I91">
            <v>-4.1993905405843535</v>
          </cell>
          <cell r="J91">
            <v>8.3848606211276344</v>
          </cell>
        </row>
        <row r="92">
          <cell r="A92">
            <v>0.88541666666666663</v>
          </cell>
          <cell r="C92">
            <v>2.7142976440029599E-2</v>
          </cell>
          <cell r="D92">
            <v>0.92850445382090996</v>
          </cell>
          <cell r="F92">
            <v>0.27142976440029598</v>
          </cell>
          <cell r="H92">
            <v>4.6276317349319198</v>
          </cell>
          <cell r="I92">
            <v>-4.3562019705316235</v>
          </cell>
          <cell r="J92">
            <v>7.295810128494729</v>
          </cell>
        </row>
        <row r="93">
          <cell r="A93">
            <v>0.89583333333333337</v>
          </cell>
          <cell r="C93">
            <v>1.10922050948345E-2</v>
          </cell>
          <cell r="D93">
            <v>0.91912798874824198</v>
          </cell>
          <cell r="F93">
            <v>0.11092205094834501</v>
          </cell>
          <cell r="H93">
            <v>4.5808997810320751</v>
          </cell>
          <cell r="I93">
            <v>-4.4699777300837304</v>
          </cell>
          <cell r="J93">
            <v>6.1783156959737964</v>
          </cell>
        </row>
        <row r="94">
          <cell r="A94">
            <v>0.90625</v>
          </cell>
          <cell r="C94">
            <v>0</v>
          </cell>
          <cell r="D94">
            <v>0.90717299578059096</v>
          </cell>
          <cell r="F94">
            <v>0</v>
          </cell>
          <cell r="H94">
            <v>4.521316539809777</v>
          </cell>
          <cell r="I94">
            <v>-4.521316539809777</v>
          </cell>
          <cell r="J94">
            <v>5.0479865610213519</v>
          </cell>
        </row>
        <row r="95">
          <cell r="A95">
            <v>0.91666666666666663</v>
          </cell>
          <cell r="C95">
            <v>0</v>
          </cell>
          <cell r="D95">
            <v>0.89029535864978904</v>
          </cell>
          <cell r="F95">
            <v>0</v>
          </cell>
          <cell r="H95">
            <v>4.4371990227900584</v>
          </cell>
          <cell r="I95">
            <v>-4.4371990227900584</v>
          </cell>
          <cell r="J95">
            <v>3.9386868053238375</v>
          </cell>
        </row>
        <row r="96">
          <cell r="A96">
            <v>0.92708333333333326</v>
          </cell>
          <cell r="C96">
            <v>0</v>
          </cell>
          <cell r="D96">
            <v>0.86661978434130305</v>
          </cell>
          <cell r="F96">
            <v>0</v>
          </cell>
          <cell r="H96">
            <v>4.3192008391929546</v>
          </cell>
          <cell r="I96">
            <v>-4.3192008391929546</v>
          </cell>
          <cell r="J96">
            <v>2.8588865955255987</v>
          </cell>
        </row>
        <row r="97">
          <cell r="A97">
            <v>0.9375</v>
          </cell>
          <cell r="C97">
            <v>0</v>
          </cell>
          <cell r="D97">
            <v>0.835443037974684</v>
          </cell>
          <cell r="F97">
            <v>0</v>
          </cell>
          <cell r="H97">
            <v>4.1638170924759814</v>
          </cell>
          <cell r="I97">
            <v>-4.1638170924759814</v>
          </cell>
          <cell r="J97">
            <v>1.8179323224066033</v>
          </cell>
        </row>
        <row r="98">
          <cell r="A98">
            <v>0.94791666666666663</v>
          </cell>
          <cell r="C98">
            <v>0</v>
          </cell>
          <cell r="D98">
            <v>0.795124238162213</v>
          </cell>
          <cell r="F98">
            <v>0</v>
          </cell>
          <cell r="H98">
            <v>3.9628696907066567</v>
          </cell>
          <cell r="I98">
            <v>-3.9628696907066567</v>
          </cell>
          <cell r="J98">
            <v>0.82721489972993911</v>
          </cell>
        </row>
        <row r="99">
          <cell r="A99">
            <v>0.95833333333333337</v>
          </cell>
          <cell r="C99">
            <v>0</v>
          </cell>
          <cell r="D99">
            <v>0.74542897327707502</v>
          </cell>
          <cell r="F99">
            <v>0</v>
          </cell>
          <cell r="H99">
            <v>3.7151903350374922</v>
          </cell>
          <cell r="I99">
            <v>-3.7151903350374922</v>
          </cell>
          <cell r="J99">
            <v>-0.10158268402943393</v>
          </cell>
        </row>
        <row r="100">
          <cell r="A100">
            <v>0.96875</v>
          </cell>
          <cell r="C100">
            <v>0</v>
          </cell>
          <cell r="D100">
            <v>0.68846694796061902</v>
          </cell>
          <cell r="F100">
            <v>0</v>
          </cell>
          <cell r="H100">
            <v>3.4312937150959466</v>
          </cell>
          <cell r="I100">
            <v>-3.4312937150959466</v>
          </cell>
          <cell r="J100">
            <v>-0.95940611280342059</v>
          </cell>
        </row>
        <row r="101">
          <cell r="A101">
            <v>0.97916666666666674</v>
          </cell>
          <cell r="C101">
            <v>0</v>
          </cell>
          <cell r="D101">
            <v>0.62751992498827902</v>
          </cell>
          <cell r="F101">
            <v>0</v>
          </cell>
          <cell r="H101">
            <v>3.1275360147469669</v>
          </cell>
          <cell r="I101">
            <v>-3.1275360147469669</v>
          </cell>
          <cell r="J101">
            <v>-1.7412901164901622</v>
          </cell>
        </row>
        <row r="102">
          <cell r="A102">
            <v>0.98958333333333337</v>
          </cell>
          <cell r="C102">
            <v>0</v>
          </cell>
          <cell r="D102">
            <v>0.56586966713549003</v>
          </cell>
          <cell r="F102">
            <v>0</v>
          </cell>
          <cell r="H102">
            <v>2.8202734178555038</v>
          </cell>
          <cell r="I102">
            <v>-2.8202734178555038</v>
          </cell>
          <cell r="J102">
            <v>-2.446358470954038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5" sqref="G5"/>
    </sheetView>
  </sheetViews>
  <sheetFormatPr baseColWidth="10" defaultRowHeight="15" x14ac:dyDescent="0"/>
  <cols>
    <col min="1" max="1" width="19.5" customWidth="1"/>
    <col min="3" max="3" width="12" customWidth="1"/>
  </cols>
  <sheetData>
    <row r="1" spans="1:9">
      <c r="A1" s="19" t="s">
        <v>3</v>
      </c>
      <c r="E1" s="13"/>
      <c r="F1" s="12" t="s">
        <v>8</v>
      </c>
    </row>
    <row r="2" spans="1:9" ht="16" thickBot="1"/>
    <row r="3" spans="1:9">
      <c r="A3" s="2" t="s">
        <v>0</v>
      </c>
      <c r="B3" s="8">
        <v>100000</v>
      </c>
      <c r="C3" s="3" t="s">
        <v>1</v>
      </c>
      <c r="D3" s="2" t="s">
        <v>4</v>
      </c>
      <c r="E3" s="10">
        <v>3</v>
      </c>
      <c r="F3" s="4" t="s">
        <v>6</v>
      </c>
      <c r="G3" t="s">
        <v>11</v>
      </c>
      <c r="H3" s="1">
        <f>1+E3/100</f>
        <v>1.03</v>
      </c>
      <c r="I3" t="s">
        <v>12</v>
      </c>
    </row>
    <row r="4" spans="1:9" ht="16" thickBot="1">
      <c r="A4" s="5" t="s">
        <v>2</v>
      </c>
      <c r="B4" s="9">
        <v>50000</v>
      </c>
      <c r="C4" s="6" t="s">
        <v>1</v>
      </c>
      <c r="D4" s="5" t="s">
        <v>5</v>
      </c>
      <c r="E4" s="11">
        <v>20</v>
      </c>
      <c r="F4" s="7" t="s">
        <v>7</v>
      </c>
      <c r="G4" t="s">
        <v>20</v>
      </c>
    </row>
    <row r="5" spans="1:9">
      <c r="A5" t="s">
        <v>10</v>
      </c>
      <c r="B5" s="14">
        <f>B3-B4</f>
        <v>50000</v>
      </c>
      <c r="C5" t="s">
        <v>1</v>
      </c>
    </row>
    <row r="6" spans="1:9">
      <c r="A6" t="s">
        <v>9</v>
      </c>
      <c r="B6" s="16">
        <f>(H3-1)/(1-(H3^(-E4)))</f>
        <v>6.7215707596859214E-2</v>
      </c>
      <c r="D6" s="15" t="s">
        <v>13</v>
      </c>
    </row>
    <row r="8" spans="1:9">
      <c r="A8" s="17" t="s">
        <v>15</v>
      </c>
      <c r="B8" s="17" t="s">
        <v>14</v>
      </c>
      <c r="C8" s="17" t="s">
        <v>18</v>
      </c>
      <c r="D8" s="17" t="s">
        <v>16</v>
      </c>
      <c r="E8" s="17" t="s">
        <v>17</v>
      </c>
      <c r="F8" s="17" t="s">
        <v>19</v>
      </c>
    </row>
    <row r="9" spans="1:9">
      <c r="A9" s="17">
        <v>1</v>
      </c>
      <c r="B9" s="18">
        <f>$B$6*$B$5</f>
        <v>3360.7853798429605</v>
      </c>
      <c r="C9" s="18">
        <f>B9</f>
        <v>3360.7853798429605</v>
      </c>
      <c r="D9" s="18">
        <f>$B$5</f>
        <v>50000</v>
      </c>
      <c r="E9" s="18">
        <f>B5*E3/100</f>
        <v>1500</v>
      </c>
      <c r="F9" s="18">
        <f>B9-E9</f>
        <v>1860.7853798429605</v>
      </c>
    </row>
    <row r="10" spans="1:9">
      <c r="A10" s="17">
        <v>2</v>
      </c>
      <c r="B10" s="18">
        <f t="shared" ref="B10:B29" si="0">$B$6*$B$5</f>
        <v>3360.7853798429605</v>
      </c>
      <c r="C10" s="18">
        <f>C9+B10</f>
        <v>6721.5707596859211</v>
      </c>
      <c r="D10" s="18">
        <f>D9+E9-B9</f>
        <v>48139.214620157043</v>
      </c>
      <c r="E10" s="18">
        <f>D10*$E$3/100</f>
        <v>1444.1764386047114</v>
      </c>
      <c r="F10" s="18">
        <f t="shared" ref="F10:F29" si="1">B10-E10</f>
        <v>1916.6089412382491</v>
      </c>
    </row>
    <row r="11" spans="1:9">
      <c r="A11" s="17">
        <v>3</v>
      </c>
      <c r="B11" s="18">
        <f t="shared" si="0"/>
        <v>3360.7853798429605</v>
      </c>
      <c r="C11" s="18">
        <f t="shared" ref="C11:C29" si="2">C10+B11</f>
        <v>10082.356139528882</v>
      </c>
      <c r="D11" s="18">
        <f t="shared" ref="D11:D29" si="3">D10+E10-B10</f>
        <v>46222.605678918801</v>
      </c>
      <c r="E11" s="18">
        <f t="shared" ref="E11:E29" si="4">D11*$E$3/100</f>
        <v>1386.678170367564</v>
      </c>
      <c r="F11" s="18">
        <f t="shared" si="1"/>
        <v>1974.1072094753965</v>
      </c>
    </row>
    <row r="12" spans="1:9">
      <c r="A12" s="17">
        <v>4</v>
      </c>
      <c r="B12" s="18">
        <f t="shared" si="0"/>
        <v>3360.7853798429605</v>
      </c>
      <c r="C12" s="18">
        <f t="shared" si="2"/>
        <v>13443.141519371842</v>
      </c>
      <c r="D12" s="18">
        <f t="shared" si="3"/>
        <v>44248.49846944341</v>
      </c>
      <c r="E12" s="18">
        <f t="shared" si="4"/>
        <v>1327.4549540833023</v>
      </c>
      <c r="F12" s="18">
        <f t="shared" si="1"/>
        <v>2033.3304257596583</v>
      </c>
    </row>
    <row r="13" spans="1:9">
      <c r="A13" s="17">
        <v>5</v>
      </c>
      <c r="B13" s="18">
        <f t="shared" si="0"/>
        <v>3360.7853798429605</v>
      </c>
      <c r="C13" s="18">
        <f t="shared" si="2"/>
        <v>16803.926899214803</v>
      </c>
      <c r="D13" s="18">
        <f t="shared" si="3"/>
        <v>42215.168043683749</v>
      </c>
      <c r="E13" s="18">
        <f t="shared" si="4"/>
        <v>1266.4550413105126</v>
      </c>
      <c r="F13" s="18">
        <f t="shared" si="1"/>
        <v>2094.330338532448</v>
      </c>
    </row>
    <row r="14" spans="1:9">
      <c r="A14" s="17">
        <v>6</v>
      </c>
      <c r="B14" s="18">
        <f t="shared" si="0"/>
        <v>3360.7853798429605</v>
      </c>
      <c r="C14" s="18">
        <f t="shared" si="2"/>
        <v>20164.712279057763</v>
      </c>
      <c r="D14" s="18">
        <f t="shared" si="3"/>
        <v>40120.837705151294</v>
      </c>
      <c r="E14" s="18">
        <f t="shared" si="4"/>
        <v>1203.6251311545388</v>
      </c>
      <c r="F14" s="18">
        <f t="shared" si="1"/>
        <v>2157.1602486884217</v>
      </c>
    </row>
    <row r="15" spans="1:9">
      <c r="A15" s="17">
        <v>7</v>
      </c>
      <c r="B15" s="18">
        <f t="shared" si="0"/>
        <v>3360.7853798429605</v>
      </c>
      <c r="C15" s="18">
        <f t="shared" si="2"/>
        <v>23525.497658900724</v>
      </c>
      <c r="D15" s="18">
        <f t="shared" si="3"/>
        <v>37963.677456462872</v>
      </c>
      <c r="E15" s="18">
        <f t="shared" si="4"/>
        <v>1138.9103236938861</v>
      </c>
      <c r="F15" s="18">
        <f t="shared" si="1"/>
        <v>2221.8750561490742</v>
      </c>
    </row>
    <row r="16" spans="1:9">
      <c r="A16" s="17">
        <v>8</v>
      </c>
      <c r="B16" s="18">
        <f t="shared" si="0"/>
        <v>3360.7853798429605</v>
      </c>
      <c r="C16" s="18">
        <f t="shared" si="2"/>
        <v>26886.283038743684</v>
      </c>
      <c r="D16" s="18">
        <f t="shared" si="3"/>
        <v>35741.802400313798</v>
      </c>
      <c r="E16" s="18">
        <f t="shared" si="4"/>
        <v>1072.2540720094139</v>
      </c>
      <c r="F16" s="18">
        <f t="shared" si="1"/>
        <v>2288.5313078335466</v>
      </c>
    </row>
    <row r="17" spans="1:6">
      <c r="A17" s="17">
        <v>9</v>
      </c>
      <c r="B17" s="18">
        <f t="shared" si="0"/>
        <v>3360.7853798429605</v>
      </c>
      <c r="C17" s="18">
        <f t="shared" si="2"/>
        <v>30247.068418586645</v>
      </c>
      <c r="D17" s="18">
        <f t="shared" si="3"/>
        <v>33453.271092480252</v>
      </c>
      <c r="E17" s="18">
        <f t="shared" si="4"/>
        <v>1003.5981327744075</v>
      </c>
      <c r="F17" s="18">
        <f t="shared" si="1"/>
        <v>2357.187247068553</v>
      </c>
    </row>
    <row r="18" spans="1:6">
      <c r="A18" s="17">
        <v>10</v>
      </c>
      <c r="B18" s="18">
        <f t="shared" si="0"/>
        <v>3360.7853798429605</v>
      </c>
      <c r="C18" s="18">
        <f t="shared" si="2"/>
        <v>33607.853798429605</v>
      </c>
      <c r="D18" s="18">
        <f t="shared" si="3"/>
        <v>31096.0838454117</v>
      </c>
      <c r="E18" s="18">
        <f t="shared" si="4"/>
        <v>932.882515362351</v>
      </c>
      <c r="F18" s="18">
        <f t="shared" si="1"/>
        <v>2427.9028644806094</v>
      </c>
    </row>
    <row r="19" spans="1:6">
      <c r="A19" s="17">
        <v>11</v>
      </c>
      <c r="B19" s="18">
        <f t="shared" si="0"/>
        <v>3360.7853798429605</v>
      </c>
      <c r="C19" s="18">
        <f t="shared" si="2"/>
        <v>36968.63917827257</v>
      </c>
      <c r="D19" s="18">
        <f t="shared" si="3"/>
        <v>28668.180980931091</v>
      </c>
      <c r="E19" s="18">
        <f t="shared" si="4"/>
        <v>860.04542942793273</v>
      </c>
      <c r="F19" s="18">
        <f t="shared" si="1"/>
        <v>2500.739950415028</v>
      </c>
    </row>
    <row r="20" spans="1:6">
      <c r="A20" s="17">
        <v>12</v>
      </c>
      <c r="B20" s="18">
        <f t="shared" si="0"/>
        <v>3360.7853798429605</v>
      </c>
      <c r="C20" s="18">
        <f t="shared" si="2"/>
        <v>40329.424558115526</v>
      </c>
      <c r="D20" s="18">
        <f t="shared" si="3"/>
        <v>26167.441030516064</v>
      </c>
      <c r="E20" s="18">
        <f t="shared" si="4"/>
        <v>785.02323091548203</v>
      </c>
      <c r="F20" s="18">
        <f t="shared" si="1"/>
        <v>2575.7621489274784</v>
      </c>
    </row>
    <row r="21" spans="1:6">
      <c r="A21" s="17">
        <v>13</v>
      </c>
      <c r="B21" s="18">
        <f t="shared" si="0"/>
        <v>3360.7853798429605</v>
      </c>
      <c r="C21" s="18">
        <f t="shared" si="2"/>
        <v>43690.209937958483</v>
      </c>
      <c r="D21" s="18">
        <f t="shared" si="3"/>
        <v>23591.678881588585</v>
      </c>
      <c r="E21" s="18">
        <f t="shared" si="4"/>
        <v>707.7503664476576</v>
      </c>
      <c r="F21" s="18">
        <f t="shared" si="1"/>
        <v>2653.0350133953029</v>
      </c>
    </row>
    <row r="22" spans="1:6">
      <c r="A22" s="17">
        <v>14</v>
      </c>
      <c r="B22" s="18">
        <f t="shared" si="0"/>
        <v>3360.7853798429605</v>
      </c>
      <c r="C22" s="18">
        <f t="shared" si="2"/>
        <v>47050.99531780144</v>
      </c>
      <c r="D22" s="18">
        <f t="shared" si="3"/>
        <v>20938.643868193281</v>
      </c>
      <c r="E22" s="18">
        <f t="shared" si="4"/>
        <v>628.15931604579851</v>
      </c>
      <c r="F22" s="18">
        <f t="shared" si="1"/>
        <v>2732.6260637971618</v>
      </c>
    </row>
    <row r="23" spans="1:6">
      <c r="A23" s="17">
        <v>15</v>
      </c>
      <c r="B23" s="18">
        <f t="shared" si="0"/>
        <v>3360.7853798429605</v>
      </c>
      <c r="C23" s="18">
        <f t="shared" si="2"/>
        <v>50411.780697644397</v>
      </c>
      <c r="D23" s="18">
        <f t="shared" si="3"/>
        <v>18206.01780439612</v>
      </c>
      <c r="E23" s="18">
        <f t="shared" si="4"/>
        <v>546.18053413188363</v>
      </c>
      <c r="F23" s="18">
        <f t="shared" si="1"/>
        <v>2814.6048457110769</v>
      </c>
    </row>
    <row r="24" spans="1:6">
      <c r="A24" s="17">
        <v>16</v>
      </c>
      <c r="B24" s="18">
        <f t="shared" si="0"/>
        <v>3360.7853798429605</v>
      </c>
      <c r="C24" s="18">
        <f t="shared" si="2"/>
        <v>53772.566077487354</v>
      </c>
      <c r="D24" s="18">
        <f t="shared" si="3"/>
        <v>15391.412958685043</v>
      </c>
      <c r="E24" s="18">
        <f t="shared" si="4"/>
        <v>461.74238876055125</v>
      </c>
      <c r="F24" s="18">
        <f t="shared" si="1"/>
        <v>2899.0429910824091</v>
      </c>
    </row>
    <row r="25" spans="1:6">
      <c r="A25" s="17">
        <v>17</v>
      </c>
      <c r="B25" s="18">
        <f t="shared" si="0"/>
        <v>3360.7853798429605</v>
      </c>
      <c r="C25" s="18">
        <f t="shared" si="2"/>
        <v>57133.351457330311</v>
      </c>
      <c r="D25" s="18">
        <f t="shared" si="3"/>
        <v>12492.369967602634</v>
      </c>
      <c r="E25" s="18">
        <f t="shared" si="4"/>
        <v>374.77109902807905</v>
      </c>
      <c r="F25" s="18">
        <f t="shared" si="1"/>
        <v>2986.0142808148817</v>
      </c>
    </row>
    <row r="26" spans="1:6">
      <c r="A26" s="17">
        <v>18</v>
      </c>
      <c r="B26" s="18">
        <f t="shared" si="0"/>
        <v>3360.7853798429605</v>
      </c>
      <c r="C26" s="18">
        <f t="shared" si="2"/>
        <v>60494.136837173268</v>
      </c>
      <c r="D26" s="18">
        <f t="shared" si="3"/>
        <v>9506.3556867877523</v>
      </c>
      <c r="E26" s="18">
        <f t="shared" si="4"/>
        <v>285.19067060363255</v>
      </c>
      <c r="F26" s="18">
        <f t="shared" si="1"/>
        <v>3075.594709239328</v>
      </c>
    </row>
    <row r="27" spans="1:6">
      <c r="A27" s="17">
        <v>19</v>
      </c>
      <c r="B27" s="18">
        <f t="shared" si="0"/>
        <v>3360.7853798429605</v>
      </c>
      <c r="C27" s="18">
        <f t="shared" si="2"/>
        <v>63854.922217016225</v>
      </c>
      <c r="D27" s="18">
        <f t="shared" si="3"/>
        <v>6430.7609775484252</v>
      </c>
      <c r="E27" s="18">
        <f t="shared" si="4"/>
        <v>192.92282932645278</v>
      </c>
      <c r="F27" s="18">
        <f t="shared" si="1"/>
        <v>3167.8625505165078</v>
      </c>
    </row>
    <row r="28" spans="1:6">
      <c r="A28" s="17">
        <v>20</v>
      </c>
      <c r="B28" s="18">
        <f t="shared" si="0"/>
        <v>3360.7853798429605</v>
      </c>
      <c r="C28" s="18">
        <f t="shared" si="2"/>
        <v>67215.707596859182</v>
      </c>
      <c r="D28" s="18">
        <f t="shared" si="3"/>
        <v>3262.8984270319179</v>
      </c>
      <c r="E28" s="18">
        <f t="shared" si="4"/>
        <v>97.886952810957538</v>
      </c>
      <c r="F28" s="18">
        <f t="shared" si="1"/>
        <v>3262.8984270320029</v>
      </c>
    </row>
    <row r="29" spans="1:6">
      <c r="A29" s="17">
        <v>21</v>
      </c>
      <c r="B29" s="18">
        <f t="shared" si="0"/>
        <v>3360.7853798429605</v>
      </c>
      <c r="C29" s="18">
        <f t="shared" si="2"/>
        <v>70576.492976702139</v>
      </c>
      <c r="D29" s="18">
        <f t="shared" si="3"/>
        <v>-8.503775461576879E-11</v>
      </c>
      <c r="E29" s="18">
        <f t="shared" si="4"/>
        <v>-2.5511326384730639E-12</v>
      </c>
      <c r="F29" s="18">
        <f t="shared" si="1"/>
        <v>3360.7853798429633</v>
      </c>
    </row>
    <row r="30" spans="1:6">
      <c r="A30" s="17"/>
      <c r="B30" s="18"/>
      <c r="C30" s="18"/>
      <c r="D30" s="18"/>
      <c r="E30" s="18"/>
    </row>
    <row r="31" spans="1:6">
      <c r="A31" s="17"/>
      <c r="B31" s="18"/>
      <c r="C31" s="18"/>
      <c r="D31" s="18"/>
      <c r="E31" s="18"/>
    </row>
    <row r="32" spans="1:6">
      <c r="A32" s="17"/>
      <c r="B32" s="18"/>
      <c r="C32" s="18"/>
      <c r="D32" s="18"/>
      <c r="E32" s="18"/>
    </row>
    <row r="33" spans="1:5">
      <c r="A33" s="17"/>
      <c r="B33" s="18"/>
      <c r="C33" s="18"/>
      <c r="D33" s="18"/>
      <c r="E33" s="18"/>
    </row>
    <row r="34" spans="1:5">
      <c r="A34" s="17"/>
      <c r="B34" s="18"/>
      <c r="C34" s="18"/>
      <c r="D34" s="18"/>
      <c r="E34" s="18"/>
    </row>
    <row r="35" spans="1:5">
      <c r="A35" s="17"/>
      <c r="B35" s="18"/>
      <c r="C35" s="18"/>
      <c r="D35" s="18"/>
      <c r="E35" s="18"/>
    </row>
    <row r="36" spans="1:5">
      <c r="A36" s="17"/>
      <c r="B36" s="18"/>
      <c r="C36" s="18"/>
      <c r="D36" s="18"/>
      <c r="E36" s="18"/>
    </row>
    <row r="37" spans="1:5">
      <c r="A37" s="17"/>
      <c r="B37" s="18"/>
      <c r="C37" s="18"/>
      <c r="D37" s="18"/>
      <c r="E37" s="18"/>
    </row>
    <row r="38" spans="1:5">
      <c r="A38" s="17"/>
      <c r="B38" s="18"/>
      <c r="C38" s="18"/>
      <c r="D38" s="18"/>
      <c r="E38" s="1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workbookViewId="0"/>
  </sheetViews>
  <sheetFormatPr baseColWidth="10" defaultRowHeight="13" x14ac:dyDescent="0"/>
  <cols>
    <col min="1" max="1" width="10.1640625" style="56" customWidth="1"/>
    <col min="2" max="2" width="9.33203125" style="56" customWidth="1"/>
    <col min="3" max="3" width="16.33203125" style="26" customWidth="1"/>
    <col min="4" max="4" width="16.1640625" style="30" customWidth="1"/>
    <col min="5" max="5" width="14.1640625" style="26" customWidth="1"/>
    <col min="6" max="6" width="14.1640625" style="30" customWidth="1"/>
    <col min="7" max="7" width="14.1640625" style="26" customWidth="1"/>
    <col min="8" max="8" width="14.1640625" style="30" customWidth="1"/>
    <col min="9" max="11" width="14.1640625" style="26" customWidth="1"/>
    <col min="12" max="12" width="14.1640625" style="27" customWidth="1"/>
    <col min="13" max="13" width="16.83203125" style="27" customWidth="1"/>
    <col min="14" max="19" width="14.1640625" style="27" customWidth="1"/>
    <col min="20" max="16384" width="10.83203125" style="26"/>
  </cols>
  <sheetData>
    <row r="1" spans="1:18">
      <c r="A1" s="20" t="s">
        <v>21</v>
      </c>
      <c r="B1" s="21"/>
      <c r="C1" s="22" t="s">
        <v>22</v>
      </c>
      <c r="D1" s="23" t="s">
        <v>23</v>
      </c>
      <c r="E1" s="24" t="s">
        <v>24</v>
      </c>
      <c r="F1" s="22"/>
      <c r="G1" s="25" t="s">
        <v>25</v>
      </c>
      <c r="H1" s="23"/>
      <c r="I1" s="26" t="s">
        <v>26</v>
      </c>
    </row>
    <row r="2" spans="1:18">
      <c r="A2" s="28" t="s">
        <v>27</v>
      </c>
      <c r="B2" s="29"/>
      <c r="C2" s="30" t="s">
        <v>28</v>
      </c>
      <c r="D2" s="31" t="s">
        <v>29</v>
      </c>
      <c r="E2" s="32" t="s">
        <v>28</v>
      </c>
      <c r="G2" s="26" t="s">
        <v>30</v>
      </c>
      <c r="H2" s="31"/>
    </row>
    <row r="3" spans="1:18">
      <c r="A3" s="28" t="s">
        <v>31</v>
      </c>
      <c r="B3" s="29" t="s">
        <v>32</v>
      </c>
      <c r="C3" s="30" t="s">
        <v>33</v>
      </c>
      <c r="D3" s="31" t="s">
        <v>33</v>
      </c>
      <c r="E3" s="32" t="s">
        <v>34</v>
      </c>
      <c r="F3" s="33">
        <v>50</v>
      </c>
      <c r="G3" s="26" t="s">
        <v>35</v>
      </c>
      <c r="H3" s="33">
        <v>10</v>
      </c>
      <c r="I3" s="30" t="s">
        <v>36</v>
      </c>
      <c r="J3" s="30" t="s">
        <v>37</v>
      </c>
    </row>
    <row r="4" spans="1:18">
      <c r="A4" s="28"/>
      <c r="B4" s="29"/>
      <c r="D4" s="31"/>
      <c r="E4" s="32" t="s">
        <v>38</v>
      </c>
      <c r="F4" s="30">
        <f>F3/F5</f>
        <v>10</v>
      </c>
      <c r="G4" s="26" t="s">
        <v>39</v>
      </c>
      <c r="H4" s="34">
        <f>H3*H5/D105</f>
        <v>4.9839628834182177</v>
      </c>
      <c r="I4" s="30" t="s">
        <v>40</v>
      </c>
      <c r="J4" s="30" t="s">
        <v>41</v>
      </c>
    </row>
    <row r="5" spans="1:18">
      <c r="A5" s="28"/>
      <c r="B5" s="29"/>
      <c r="D5" s="31"/>
      <c r="E5" s="32" t="s">
        <v>42</v>
      </c>
      <c r="F5" s="35">
        <v>5</v>
      </c>
      <c r="G5" s="26" t="s">
        <v>43</v>
      </c>
      <c r="H5" s="36">
        <v>3000</v>
      </c>
      <c r="J5" s="37" t="s">
        <v>44</v>
      </c>
    </row>
    <row r="6" spans="1:18">
      <c r="A6" s="28"/>
      <c r="B6" s="29"/>
      <c r="D6" s="31"/>
      <c r="E6" s="32"/>
      <c r="F6" s="38"/>
      <c r="G6" s="27"/>
      <c r="H6" s="39"/>
      <c r="J6" s="40">
        <v>0</v>
      </c>
    </row>
    <row r="7" spans="1:18">
      <c r="A7" s="41">
        <v>0</v>
      </c>
      <c r="B7" s="42">
        <v>1.0416666666666666E-2</v>
      </c>
      <c r="C7" s="43">
        <v>0</v>
      </c>
      <c r="D7" s="34">
        <v>0.50609470229723397</v>
      </c>
      <c r="E7" s="44"/>
      <c r="F7" s="43">
        <f t="shared" ref="F7:F70" si="0">$F$4*C7</f>
        <v>0</v>
      </c>
      <c r="G7" s="45"/>
      <c r="H7" s="46">
        <f t="shared" ref="H7:H70" si="1">$H$4*D7</f>
        <v>2.5223572117440067</v>
      </c>
      <c r="I7" s="47">
        <f t="shared" ref="I7:I70" si="2">F7-H7</f>
        <v>-2.5223572117440067</v>
      </c>
      <c r="J7" s="47">
        <f>J6+I7/4</f>
        <v>-0.63058930293600168</v>
      </c>
      <c r="K7" s="27"/>
      <c r="O7" s="45"/>
      <c r="Q7" s="45"/>
      <c r="R7" s="45"/>
    </row>
    <row r="8" spans="1:18">
      <c r="A8" s="41">
        <v>1.0104166666666667</v>
      </c>
      <c r="B8" s="42">
        <v>1.0208333333333333</v>
      </c>
      <c r="C8" s="43">
        <v>0</v>
      </c>
      <c r="D8" s="34">
        <v>0.45</v>
      </c>
      <c r="E8" s="44"/>
      <c r="F8" s="43">
        <f t="shared" si="0"/>
        <v>0</v>
      </c>
      <c r="G8" s="45"/>
      <c r="H8" s="46">
        <f t="shared" si="1"/>
        <v>2.2427832975381978</v>
      </c>
      <c r="I8" s="47">
        <f t="shared" si="2"/>
        <v>-2.2427832975381978</v>
      </c>
      <c r="J8" s="47">
        <f>J7+I8/4</f>
        <v>-1.1912851273205511</v>
      </c>
      <c r="K8" s="27"/>
      <c r="O8" s="45"/>
      <c r="Q8" s="45"/>
      <c r="R8" s="45"/>
    </row>
    <row r="9" spans="1:18">
      <c r="A9" s="41">
        <v>2.0833333333333332E-2</v>
      </c>
      <c r="B9" s="42">
        <v>3.125E-2</v>
      </c>
      <c r="C9" s="43">
        <v>0</v>
      </c>
      <c r="D9" s="34">
        <v>0.40342240975152399</v>
      </c>
      <c r="E9" s="44"/>
      <c r="F9" s="43">
        <f t="shared" si="0"/>
        <v>0</v>
      </c>
      <c r="G9" s="45"/>
      <c r="H9" s="46">
        <f t="shared" si="1"/>
        <v>2.0106423165407312</v>
      </c>
      <c r="I9" s="47">
        <f t="shared" si="2"/>
        <v>-2.0106423165407312</v>
      </c>
      <c r="J9" s="47">
        <f>J7+I9/4</f>
        <v>-1.1332498820711845</v>
      </c>
      <c r="K9" s="27"/>
      <c r="O9" s="45"/>
      <c r="Q9" s="45"/>
      <c r="R9" s="45"/>
    </row>
    <row r="10" spans="1:18">
      <c r="A10" s="41">
        <v>3.125E-2</v>
      </c>
      <c r="B10" s="42">
        <v>4.1666666666666664E-2</v>
      </c>
      <c r="C10" s="43">
        <v>0</v>
      </c>
      <c r="D10" s="34">
        <v>0.365916549460853</v>
      </c>
      <c r="E10" s="44"/>
      <c r="F10" s="43">
        <f t="shared" si="0"/>
        <v>0</v>
      </c>
      <c r="G10" s="45"/>
      <c r="H10" s="46">
        <f t="shared" si="1"/>
        <v>1.8237145009413578</v>
      </c>
      <c r="I10" s="47">
        <f t="shared" si="2"/>
        <v>-1.8237145009413578</v>
      </c>
      <c r="J10" s="47">
        <f t="shared" ref="J10:J73" si="3">J9+I10/4</f>
        <v>-1.5891785073065239</v>
      </c>
      <c r="K10" s="27"/>
      <c r="O10" s="45"/>
      <c r="Q10" s="45"/>
      <c r="R10" s="45"/>
    </row>
    <row r="11" spans="1:18">
      <c r="A11" s="41">
        <v>4.1666666666666664E-2</v>
      </c>
      <c r="B11" s="42">
        <v>5.2083333333333329E-2</v>
      </c>
      <c r="C11" s="43">
        <v>0</v>
      </c>
      <c r="D11" s="34">
        <v>0.34013127051101699</v>
      </c>
      <c r="E11" s="44"/>
      <c r="F11" s="43">
        <f t="shared" si="0"/>
        <v>0</v>
      </c>
      <c r="G11" s="45"/>
      <c r="H11" s="46">
        <f t="shared" si="1"/>
        <v>1.6952016277167901</v>
      </c>
      <c r="I11" s="47">
        <f t="shared" si="2"/>
        <v>-1.6952016277167901</v>
      </c>
      <c r="J11" s="47">
        <f t="shared" si="3"/>
        <v>-2.0129789142357213</v>
      </c>
      <c r="K11" s="27"/>
      <c r="O11" s="45"/>
      <c r="Q11" s="45"/>
      <c r="R11" s="45"/>
    </row>
    <row r="12" spans="1:18">
      <c r="A12" s="41">
        <v>5.2083333333333329E-2</v>
      </c>
      <c r="B12" s="42">
        <v>6.25E-2</v>
      </c>
      <c r="C12" s="43">
        <v>0</v>
      </c>
      <c r="D12" s="34">
        <v>0.323956868260666</v>
      </c>
      <c r="E12" s="44"/>
      <c r="F12" s="43">
        <f t="shared" si="0"/>
        <v>0</v>
      </c>
      <c r="G12" s="45"/>
      <c r="H12" s="46">
        <f t="shared" si="1"/>
        <v>1.6145890072395646</v>
      </c>
      <c r="I12" s="47">
        <f t="shared" si="2"/>
        <v>-1.6145890072395646</v>
      </c>
      <c r="J12" s="47">
        <f t="shared" si="3"/>
        <v>-2.4166261660456123</v>
      </c>
      <c r="K12" s="27"/>
      <c r="O12" s="45"/>
      <c r="Q12" s="45"/>
      <c r="R12" s="45"/>
    </row>
    <row r="13" spans="1:18">
      <c r="A13" s="41">
        <v>6.25E-2</v>
      </c>
      <c r="B13" s="42">
        <v>7.2916666666666657E-2</v>
      </c>
      <c r="C13" s="43">
        <v>0</v>
      </c>
      <c r="D13" s="34">
        <v>0.314111579934365</v>
      </c>
      <c r="E13" s="44"/>
      <c r="F13" s="43">
        <f t="shared" si="0"/>
        <v>0</v>
      </c>
      <c r="G13" s="45"/>
      <c r="H13" s="46">
        <f t="shared" si="1"/>
        <v>1.5655204556447297</v>
      </c>
      <c r="I13" s="47">
        <f t="shared" si="2"/>
        <v>-1.5655204556447297</v>
      </c>
      <c r="J13" s="47">
        <f t="shared" si="3"/>
        <v>-2.8080062799567949</v>
      </c>
      <c r="K13" s="27"/>
      <c r="O13" s="45"/>
      <c r="Q13" s="45"/>
      <c r="R13" s="45"/>
    </row>
    <row r="14" spans="1:18">
      <c r="A14" s="41">
        <v>7.2916666666666657E-2</v>
      </c>
      <c r="B14" s="42">
        <v>8.3333333333333329E-2</v>
      </c>
      <c r="C14" s="43">
        <v>0</v>
      </c>
      <c r="D14" s="34">
        <v>0.30731364275668099</v>
      </c>
      <c r="E14" s="44"/>
      <c r="F14" s="43">
        <f t="shared" si="0"/>
        <v>0</v>
      </c>
      <c r="G14" s="45"/>
      <c r="H14" s="46">
        <f t="shared" si="1"/>
        <v>1.5316397890673439</v>
      </c>
      <c r="I14" s="47">
        <f t="shared" si="2"/>
        <v>-1.5316397890673439</v>
      </c>
      <c r="J14" s="47">
        <f t="shared" si="3"/>
        <v>-3.1909162272236307</v>
      </c>
      <c r="K14" s="27"/>
      <c r="O14" s="45"/>
      <c r="Q14" s="45"/>
      <c r="R14" s="45"/>
    </row>
    <row r="15" spans="1:18">
      <c r="A15" s="41">
        <v>8.3333333333333329E-2</v>
      </c>
      <c r="B15" s="42">
        <v>9.375E-2</v>
      </c>
      <c r="C15" s="43">
        <v>0</v>
      </c>
      <c r="D15" s="34">
        <v>0.30098452883262999</v>
      </c>
      <c r="E15" s="44"/>
      <c r="F15" s="43">
        <f t="shared" si="0"/>
        <v>0</v>
      </c>
      <c r="G15" s="45"/>
      <c r="H15" s="46">
        <f t="shared" si="1"/>
        <v>1.5000957201849483</v>
      </c>
      <c r="I15" s="47">
        <f t="shared" si="2"/>
        <v>-1.5000957201849483</v>
      </c>
      <c r="J15" s="47">
        <f t="shared" si="3"/>
        <v>-3.5659401572698677</v>
      </c>
      <c r="K15" s="27"/>
      <c r="O15" s="45"/>
      <c r="Q15" s="45"/>
      <c r="R15" s="45"/>
    </row>
    <row r="16" spans="1:18">
      <c r="A16" s="41">
        <v>9.375E-2</v>
      </c>
      <c r="B16" s="42">
        <v>0.10416666666666666</v>
      </c>
      <c r="C16" s="43">
        <v>0</v>
      </c>
      <c r="D16" s="34">
        <v>0.29442100328176302</v>
      </c>
      <c r="E16" s="44"/>
      <c r="F16" s="43">
        <f t="shared" si="0"/>
        <v>0</v>
      </c>
      <c r="G16" s="45"/>
      <c r="H16" s="46">
        <f t="shared" si="1"/>
        <v>1.4673833524550601</v>
      </c>
      <c r="I16" s="47">
        <f t="shared" si="2"/>
        <v>-1.4673833524550601</v>
      </c>
      <c r="J16" s="47">
        <f t="shared" si="3"/>
        <v>-3.9327859953836328</v>
      </c>
      <c r="K16" s="27"/>
      <c r="O16" s="45"/>
      <c r="Q16" s="45"/>
      <c r="R16" s="45"/>
    </row>
    <row r="17" spans="1:18">
      <c r="A17" s="41">
        <v>0.10416666666666666</v>
      </c>
      <c r="B17" s="42">
        <v>0.11458333333333333</v>
      </c>
      <c r="C17" s="43">
        <v>0</v>
      </c>
      <c r="D17" s="34">
        <v>0.28856071261134503</v>
      </c>
      <c r="E17" s="44"/>
      <c r="F17" s="43">
        <f t="shared" si="0"/>
        <v>0</v>
      </c>
      <c r="G17" s="45"/>
      <c r="H17" s="46">
        <f t="shared" si="1"/>
        <v>1.4381758812676548</v>
      </c>
      <c r="I17" s="47">
        <f t="shared" si="2"/>
        <v>-1.4381758812676548</v>
      </c>
      <c r="J17" s="47">
        <f t="shared" si="3"/>
        <v>-4.2923299657005467</v>
      </c>
      <c r="K17" s="27"/>
      <c r="O17" s="45"/>
      <c r="Q17" s="45"/>
      <c r="R17" s="45"/>
    </row>
    <row r="18" spans="1:18">
      <c r="A18" s="41">
        <v>0.11458333333333333</v>
      </c>
      <c r="B18" s="42">
        <v>0.125</v>
      </c>
      <c r="C18" s="43">
        <v>0</v>
      </c>
      <c r="D18" s="34">
        <v>0.28293483356774501</v>
      </c>
      <c r="E18" s="44"/>
      <c r="F18" s="43">
        <f t="shared" si="0"/>
        <v>0</v>
      </c>
      <c r="G18" s="45"/>
      <c r="H18" s="46">
        <f t="shared" si="1"/>
        <v>1.4101367089277519</v>
      </c>
      <c r="I18" s="47">
        <f t="shared" si="2"/>
        <v>-1.4101367089277519</v>
      </c>
      <c r="J18" s="47">
        <f t="shared" si="3"/>
        <v>-4.6448641429324846</v>
      </c>
      <c r="K18" s="27"/>
      <c r="O18" s="45"/>
      <c r="Q18" s="45"/>
      <c r="R18" s="45"/>
    </row>
    <row r="19" spans="1:18">
      <c r="A19" s="41">
        <v>0.125</v>
      </c>
      <c r="B19" s="42">
        <v>0.13541666666666666</v>
      </c>
      <c r="C19" s="43">
        <v>0</v>
      </c>
      <c r="D19" s="34">
        <v>0.27801218940459399</v>
      </c>
      <c r="E19" s="44"/>
      <c r="F19" s="43">
        <f t="shared" si="0"/>
        <v>0</v>
      </c>
      <c r="G19" s="45"/>
      <c r="H19" s="46">
        <f t="shared" si="1"/>
        <v>1.3856024331303318</v>
      </c>
      <c r="I19" s="47">
        <f t="shared" si="2"/>
        <v>-1.3856024331303318</v>
      </c>
      <c r="J19" s="47">
        <f t="shared" si="3"/>
        <v>-4.9912647512150672</v>
      </c>
      <c r="K19" s="27"/>
      <c r="O19" s="45"/>
      <c r="Q19" s="45"/>
      <c r="R19" s="45"/>
    </row>
    <row r="20" spans="1:18">
      <c r="A20" s="41">
        <v>0.13541666666666666</v>
      </c>
      <c r="B20" s="42">
        <v>0.14583333333333334</v>
      </c>
      <c r="C20" s="43">
        <v>0</v>
      </c>
      <c r="D20" s="34">
        <v>0.274496015002344</v>
      </c>
      <c r="E20" s="44"/>
      <c r="F20" s="43">
        <f t="shared" si="0"/>
        <v>0</v>
      </c>
      <c r="G20" s="45"/>
      <c r="H20" s="46">
        <f t="shared" si="1"/>
        <v>1.3680779504178928</v>
      </c>
      <c r="I20" s="47">
        <f t="shared" si="2"/>
        <v>-1.3680779504178928</v>
      </c>
      <c r="J20" s="47">
        <f t="shared" si="3"/>
        <v>-5.3332842388195401</v>
      </c>
      <c r="K20" s="27"/>
      <c r="O20" s="45"/>
      <c r="Q20" s="45"/>
      <c r="R20" s="45"/>
    </row>
    <row r="21" spans="1:18">
      <c r="A21" s="41">
        <v>0.14583333333333334</v>
      </c>
      <c r="B21" s="42">
        <v>0.15625</v>
      </c>
      <c r="C21" s="43">
        <v>0</v>
      </c>
      <c r="D21" s="34">
        <v>0.27285513361462699</v>
      </c>
      <c r="E21" s="44"/>
      <c r="F21" s="43">
        <f t="shared" si="0"/>
        <v>0</v>
      </c>
      <c r="G21" s="45"/>
      <c r="H21" s="46">
        <f t="shared" si="1"/>
        <v>1.3598998584854194</v>
      </c>
      <c r="I21" s="47">
        <f t="shared" si="2"/>
        <v>-1.3598998584854194</v>
      </c>
      <c r="J21" s="47">
        <f t="shared" si="3"/>
        <v>-5.6732592034408951</v>
      </c>
      <c r="K21" s="27"/>
      <c r="O21" s="45"/>
      <c r="Q21" s="45"/>
      <c r="R21" s="45"/>
    </row>
    <row r="22" spans="1:18">
      <c r="A22" s="41">
        <v>0.15625</v>
      </c>
      <c r="B22" s="42">
        <v>0.16666666666666666</v>
      </c>
      <c r="C22" s="43">
        <v>0</v>
      </c>
      <c r="D22" s="34">
        <v>0.27308954524144402</v>
      </c>
      <c r="E22" s="44"/>
      <c r="F22" s="43">
        <f t="shared" si="0"/>
        <v>0</v>
      </c>
      <c r="G22" s="45"/>
      <c r="H22" s="46">
        <f t="shared" si="1"/>
        <v>1.3610681573329171</v>
      </c>
      <c r="I22" s="47">
        <f t="shared" si="2"/>
        <v>-1.3610681573329171</v>
      </c>
      <c r="J22" s="47">
        <f t="shared" si="3"/>
        <v>-6.0135262427741241</v>
      </c>
      <c r="K22" s="27"/>
      <c r="O22" s="45"/>
      <c r="Q22" s="45"/>
      <c r="R22" s="45"/>
    </row>
    <row r="23" spans="1:18">
      <c r="A23" s="41">
        <v>0.16666666666666666</v>
      </c>
      <c r="B23" s="42">
        <v>0.17708333333333331</v>
      </c>
      <c r="C23" s="43">
        <v>0</v>
      </c>
      <c r="D23" s="34">
        <v>0.276136896390061</v>
      </c>
      <c r="E23" s="44"/>
      <c r="F23" s="43">
        <f t="shared" si="0"/>
        <v>0</v>
      </c>
      <c r="G23" s="45"/>
      <c r="H23" s="46">
        <f t="shared" si="1"/>
        <v>1.376256042350366</v>
      </c>
      <c r="I23" s="47">
        <f t="shared" si="2"/>
        <v>-1.376256042350366</v>
      </c>
      <c r="J23" s="47">
        <f t="shared" si="3"/>
        <v>-6.3575902533617157</v>
      </c>
      <c r="K23" s="27"/>
      <c r="O23" s="45"/>
      <c r="Q23" s="45"/>
      <c r="R23" s="45"/>
    </row>
    <row r="24" spans="1:18">
      <c r="A24" s="41">
        <v>0.17708333333333331</v>
      </c>
      <c r="B24" s="42">
        <v>0.1875</v>
      </c>
      <c r="C24" s="43">
        <v>0</v>
      </c>
      <c r="D24" s="34">
        <v>0.28129395218002801</v>
      </c>
      <c r="E24" s="44"/>
      <c r="F24" s="43">
        <f t="shared" si="0"/>
        <v>0</v>
      </c>
      <c r="G24" s="45"/>
      <c r="H24" s="46">
        <f t="shared" si="1"/>
        <v>1.4019586169952787</v>
      </c>
      <c r="I24" s="47">
        <f t="shared" si="2"/>
        <v>-1.4019586169952787</v>
      </c>
      <c r="J24" s="47">
        <f t="shared" si="3"/>
        <v>-6.7080799076105357</v>
      </c>
      <c r="K24" s="27"/>
      <c r="O24" s="45"/>
      <c r="Q24" s="45"/>
      <c r="R24" s="45"/>
    </row>
    <row r="25" spans="1:18">
      <c r="A25" s="41">
        <v>0.1875</v>
      </c>
      <c r="B25" s="42">
        <v>0.19791666666666666</v>
      </c>
      <c r="C25" s="43">
        <v>0</v>
      </c>
      <c r="D25" s="34">
        <v>0.28856071261134503</v>
      </c>
      <c r="E25" s="44"/>
      <c r="F25" s="43">
        <f t="shared" si="0"/>
        <v>0</v>
      </c>
      <c r="G25" s="45"/>
      <c r="H25" s="46">
        <f t="shared" si="1"/>
        <v>1.4381758812676548</v>
      </c>
      <c r="I25" s="47">
        <f t="shared" si="2"/>
        <v>-1.4381758812676548</v>
      </c>
      <c r="J25" s="47">
        <f t="shared" si="3"/>
        <v>-7.0676238779274492</v>
      </c>
      <c r="K25" s="27"/>
      <c r="O25" s="45"/>
      <c r="Q25" s="45"/>
      <c r="R25" s="45"/>
    </row>
    <row r="26" spans="1:18">
      <c r="A26" s="41">
        <v>0.19791666666666666</v>
      </c>
      <c r="B26" s="42">
        <v>0.20833333333333334</v>
      </c>
      <c r="C26" s="43">
        <v>0</v>
      </c>
      <c r="D26" s="34">
        <v>0.29746835443038</v>
      </c>
      <c r="E26" s="44"/>
      <c r="F26" s="43">
        <f t="shared" si="0"/>
        <v>0</v>
      </c>
      <c r="G26" s="45"/>
      <c r="H26" s="46">
        <f t="shared" si="1"/>
        <v>1.4825712374725091</v>
      </c>
      <c r="I26" s="47">
        <f t="shared" si="2"/>
        <v>-1.4825712374725091</v>
      </c>
      <c r="J26" s="47">
        <f t="shared" si="3"/>
        <v>-7.4382666872955765</v>
      </c>
      <c r="K26" s="27"/>
      <c r="O26" s="45"/>
      <c r="Q26" s="45"/>
      <c r="R26" s="45"/>
    </row>
    <row r="27" spans="1:18">
      <c r="A27" s="41">
        <v>0.20833333333333334</v>
      </c>
      <c r="B27" s="42">
        <v>0.21875</v>
      </c>
      <c r="C27" s="43">
        <v>0</v>
      </c>
      <c r="D27" s="34">
        <v>0.30848570089076399</v>
      </c>
      <c r="E27" s="44"/>
      <c r="F27" s="43">
        <f t="shared" si="0"/>
        <v>0</v>
      </c>
      <c r="G27" s="45"/>
      <c r="H27" s="46">
        <f t="shared" si="1"/>
        <v>1.5374812833048219</v>
      </c>
      <c r="I27" s="47">
        <f t="shared" si="2"/>
        <v>-1.5374812833048219</v>
      </c>
      <c r="J27" s="47">
        <f t="shared" si="3"/>
        <v>-7.8226370081217818</v>
      </c>
      <c r="K27" s="27"/>
      <c r="O27" s="45"/>
      <c r="Q27" s="45"/>
      <c r="R27" s="45"/>
    </row>
    <row r="28" spans="1:18">
      <c r="A28" s="41">
        <v>0.21875</v>
      </c>
      <c r="B28" s="42">
        <v>0.22916666666666669</v>
      </c>
      <c r="C28" s="43">
        <v>0</v>
      </c>
      <c r="D28" s="34">
        <v>0.32606657290201602</v>
      </c>
      <c r="E28" s="44"/>
      <c r="F28" s="43">
        <f t="shared" si="0"/>
        <v>0</v>
      </c>
      <c r="G28" s="45"/>
      <c r="H28" s="46">
        <f t="shared" si="1"/>
        <v>1.6251036968670283</v>
      </c>
      <c r="I28" s="47">
        <f t="shared" si="2"/>
        <v>-1.6251036968670283</v>
      </c>
      <c r="J28" s="47">
        <f t="shared" si="3"/>
        <v>-8.2289129323385382</v>
      </c>
      <c r="K28" s="27"/>
      <c r="O28" s="45"/>
      <c r="Q28" s="45"/>
      <c r="R28" s="45"/>
    </row>
    <row r="29" spans="1:18">
      <c r="A29" s="41">
        <v>0.22916666666666669</v>
      </c>
      <c r="B29" s="42">
        <v>0.23958333333333334</v>
      </c>
      <c r="C29" s="43">
        <v>0</v>
      </c>
      <c r="D29" s="34">
        <v>0.35466479137365198</v>
      </c>
      <c r="E29" s="44"/>
      <c r="F29" s="43">
        <f t="shared" si="0"/>
        <v>0</v>
      </c>
      <c r="G29" s="45"/>
      <c r="H29" s="46">
        <f t="shared" si="1"/>
        <v>1.767636156261547</v>
      </c>
      <c r="I29" s="47">
        <f t="shared" si="2"/>
        <v>-1.767636156261547</v>
      </c>
      <c r="J29" s="47">
        <f t="shared" si="3"/>
        <v>-8.6708219714039245</v>
      </c>
      <c r="K29" s="27"/>
      <c r="O29" s="45"/>
      <c r="Q29" s="45"/>
      <c r="R29" s="45"/>
    </row>
    <row r="30" spans="1:18">
      <c r="A30" s="41">
        <v>0.23958333333333334</v>
      </c>
      <c r="B30" s="42">
        <v>0.25</v>
      </c>
      <c r="C30" s="43">
        <v>0</v>
      </c>
      <c r="D30" s="34">
        <v>0.399906235349273</v>
      </c>
      <c r="E30" s="44"/>
      <c r="F30" s="43">
        <f t="shared" si="0"/>
        <v>0</v>
      </c>
      <c r="G30" s="45"/>
      <c r="H30" s="46">
        <f t="shared" si="1"/>
        <v>1.9931178338282871</v>
      </c>
      <c r="I30" s="47">
        <f t="shared" si="2"/>
        <v>-1.9931178338282871</v>
      </c>
      <c r="J30" s="47">
        <f t="shared" si="3"/>
        <v>-9.1691014298609961</v>
      </c>
      <c r="K30" s="27"/>
      <c r="O30" s="45"/>
      <c r="Q30" s="45"/>
      <c r="R30" s="45"/>
    </row>
    <row r="31" spans="1:18">
      <c r="A31" s="41">
        <v>0.25</v>
      </c>
      <c r="B31" s="42">
        <v>0.26041666666666669</v>
      </c>
      <c r="C31" s="43">
        <v>0</v>
      </c>
      <c r="D31" s="34">
        <v>0.46413502109704602</v>
      </c>
      <c r="E31" s="44"/>
      <c r="F31" s="43">
        <f t="shared" si="0"/>
        <v>0</v>
      </c>
      <c r="G31" s="45"/>
      <c r="H31" s="46">
        <f t="shared" si="1"/>
        <v>2.3132317180422088</v>
      </c>
      <c r="I31" s="47">
        <f t="shared" si="2"/>
        <v>-2.3132317180422088</v>
      </c>
      <c r="J31" s="47">
        <f t="shared" si="3"/>
        <v>-9.7474093593715487</v>
      </c>
      <c r="K31" s="27"/>
      <c r="O31" s="45"/>
      <c r="Q31" s="45"/>
      <c r="R31" s="45"/>
    </row>
    <row r="32" spans="1:18">
      <c r="A32" s="41">
        <v>0.26041666666666669</v>
      </c>
      <c r="B32" s="42">
        <v>0.27083333333333331</v>
      </c>
      <c r="C32" s="43">
        <v>0</v>
      </c>
      <c r="D32" s="34">
        <v>0.53891233005157102</v>
      </c>
      <c r="E32" s="44"/>
      <c r="F32" s="43">
        <f t="shared" si="0"/>
        <v>0</v>
      </c>
      <c r="G32" s="45"/>
      <c r="H32" s="46">
        <f t="shared" si="1"/>
        <v>2.685919050393458</v>
      </c>
      <c r="I32" s="47">
        <f t="shared" si="2"/>
        <v>-2.685919050393458</v>
      </c>
      <c r="J32" s="47">
        <f t="shared" si="3"/>
        <v>-10.418889121969913</v>
      </c>
      <c r="K32" s="27"/>
      <c r="O32" s="45"/>
      <c r="Q32" s="45"/>
      <c r="R32" s="45"/>
    </row>
    <row r="33" spans="1:19">
      <c r="A33" s="41">
        <v>0.27083333333333331</v>
      </c>
      <c r="B33" s="42">
        <v>0.28125</v>
      </c>
      <c r="C33" s="43">
        <v>0</v>
      </c>
      <c r="D33" s="34">
        <v>0.613924050632911</v>
      </c>
      <c r="E33" s="44"/>
      <c r="F33" s="43">
        <f t="shared" si="0"/>
        <v>0</v>
      </c>
      <c r="G33" s="45"/>
      <c r="H33" s="46">
        <f t="shared" si="1"/>
        <v>3.0597746815921951</v>
      </c>
      <c r="I33" s="47">
        <f t="shared" si="2"/>
        <v>-3.0597746815921951</v>
      </c>
      <c r="J33" s="47">
        <f t="shared" si="3"/>
        <v>-11.183832792367962</v>
      </c>
      <c r="K33" s="27"/>
      <c r="O33" s="45"/>
      <c r="Q33" s="45"/>
      <c r="R33" s="45"/>
    </row>
    <row r="34" spans="1:19">
      <c r="A34" s="41">
        <v>0.28125</v>
      </c>
      <c r="B34" s="42">
        <v>0.29166666666666669</v>
      </c>
      <c r="C34" s="43">
        <v>2.4590014619491401E-3</v>
      </c>
      <c r="D34" s="34">
        <v>0.67791842475386799</v>
      </c>
      <c r="E34" s="44"/>
      <c r="F34" s="43">
        <f t="shared" si="0"/>
        <v>2.4590014619491403E-2</v>
      </c>
      <c r="G34" s="45"/>
      <c r="H34" s="46">
        <f t="shared" si="1"/>
        <v>3.378720266958624</v>
      </c>
      <c r="I34" s="47">
        <f t="shared" si="2"/>
        <v>-3.3541302523391328</v>
      </c>
      <c r="J34" s="47">
        <f t="shared" si="3"/>
        <v>-12.022365355452745</v>
      </c>
      <c r="K34" s="27"/>
      <c r="O34" s="45"/>
      <c r="Q34" s="45"/>
      <c r="R34" s="45"/>
    </row>
    <row r="35" spans="1:19">
      <c r="A35" s="41">
        <v>0.29166666666666669</v>
      </c>
      <c r="B35" s="42">
        <v>0.30208333333333337</v>
      </c>
      <c r="C35" s="43">
        <v>1.4347331492689399E-2</v>
      </c>
      <c r="D35" s="34">
        <v>0.72339428035630604</v>
      </c>
      <c r="E35" s="44"/>
      <c r="F35" s="43">
        <f t="shared" si="0"/>
        <v>0.143473314926894</v>
      </c>
      <c r="G35" s="45"/>
      <c r="H35" s="46">
        <f t="shared" si="1"/>
        <v>3.6053702433728616</v>
      </c>
      <c r="I35" s="47">
        <f t="shared" si="2"/>
        <v>-3.4618969284459675</v>
      </c>
      <c r="J35" s="47">
        <f t="shared" si="3"/>
        <v>-12.887839587564237</v>
      </c>
      <c r="K35" s="27"/>
      <c r="O35" s="45"/>
      <c r="Q35" s="45"/>
      <c r="R35" s="45"/>
    </row>
    <row r="36" spans="1:19">
      <c r="A36" s="41">
        <v>0.30208333333333337</v>
      </c>
      <c r="B36" s="42">
        <v>0.3125</v>
      </c>
      <c r="C36" s="43">
        <v>3.0911505816203302E-2</v>
      </c>
      <c r="D36" s="34">
        <v>0.75339896858884203</v>
      </c>
      <c r="E36" s="44"/>
      <c r="F36" s="43">
        <f t="shared" si="0"/>
        <v>0.309115058162033</v>
      </c>
      <c r="G36" s="45"/>
      <c r="H36" s="46">
        <f t="shared" si="1"/>
        <v>3.7549124958523565</v>
      </c>
      <c r="I36" s="47">
        <f t="shared" si="2"/>
        <v>-3.4457974376903238</v>
      </c>
      <c r="J36" s="47">
        <f t="shared" si="3"/>
        <v>-13.749288946986818</v>
      </c>
      <c r="K36" s="27"/>
      <c r="O36" s="45"/>
      <c r="Q36" s="45"/>
      <c r="R36" s="45"/>
    </row>
    <row r="37" spans="1:19">
      <c r="A37" s="41">
        <v>0.3125</v>
      </c>
      <c r="B37" s="42">
        <v>0.32291666666666669</v>
      </c>
      <c r="C37" s="43">
        <v>5.19907756949591E-2</v>
      </c>
      <c r="D37" s="34">
        <v>0.77355836849507698</v>
      </c>
      <c r="E37" s="44"/>
      <c r="F37" s="43">
        <f t="shared" si="0"/>
        <v>0.51990775694959102</v>
      </c>
      <c r="G37" s="45"/>
      <c r="H37" s="46">
        <f t="shared" si="1"/>
        <v>3.8553861967370162</v>
      </c>
      <c r="I37" s="47">
        <f t="shared" si="2"/>
        <v>-3.3354784397874253</v>
      </c>
      <c r="J37" s="47">
        <f t="shared" si="3"/>
        <v>-14.583158556933673</v>
      </c>
      <c r="K37" s="27"/>
      <c r="O37" s="45"/>
      <c r="Q37" s="45"/>
      <c r="R37" s="45"/>
    </row>
    <row r="38" spans="1:19">
      <c r="A38" s="41">
        <v>0.32291666666666669</v>
      </c>
      <c r="B38" s="42">
        <v>0.33333333333333331</v>
      </c>
      <c r="C38" s="43">
        <v>7.7380641353236898E-2</v>
      </c>
      <c r="D38" s="34">
        <v>0.79020159399906198</v>
      </c>
      <c r="E38" s="44"/>
      <c r="F38" s="43">
        <f t="shared" si="0"/>
        <v>0.77380641353236901</v>
      </c>
      <c r="G38" s="45"/>
      <c r="H38" s="46">
        <f t="shared" si="1"/>
        <v>3.9383354149092367</v>
      </c>
      <c r="I38" s="47">
        <f t="shared" si="2"/>
        <v>-3.1645290013768674</v>
      </c>
      <c r="J38" s="47">
        <f t="shared" si="3"/>
        <v>-15.374290807277891</v>
      </c>
      <c r="K38" s="27"/>
      <c r="O38" s="45"/>
      <c r="Q38" s="45"/>
      <c r="R38" s="45"/>
    </row>
    <row r="39" spans="1:19">
      <c r="A39" s="41">
        <v>0.33333333333333331</v>
      </c>
      <c r="B39" s="42">
        <v>0.34375</v>
      </c>
      <c r="C39" s="43">
        <v>0.106834833549315</v>
      </c>
      <c r="D39" s="34">
        <v>0.80754805438349697</v>
      </c>
      <c r="E39" s="44"/>
      <c r="F39" s="43">
        <f t="shared" si="0"/>
        <v>1.06834833549315</v>
      </c>
      <c r="G39" s="45"/>
      <c r="H39" s="46">
        <f t="shared" si="1"/>
        <v>4.0247895296239449</v>
      </c>
      <c r="I39" s="47">
        <f t="shared" si="2"/>
        <v>-2.9564411941307949</v>
      </c>
      <c r="J39" s="47">
        <f t="shared" si="3"/>
        <v>-16.113401105810588</v>
      </c>
      <c r="K39" s="27"/>
      <c r="O39" s="45"/>
      <c r="Q39" s="45"/>
      <c r="R39" s="45"/>
    </row>
    <row r="40" spans="1:19">
      <c r="A40" s="41">
        <v>0.34375</v>
      </c>
      <c r="B40" s="42">
        <v>0.35416666666666663</v>
      </c>
      <c r="C40" s="43">
        <v>0.14006769988751799</v>
      </c>
      <c r="D40" s="34">
        <v>0.82466010314111604</v>
      </c>
      <c r="E40" s="44"/>
      <c r="F40" s="43">
        <f t="shared" si="0"/>
        <v>1.4006769988751799</v>
      </c>
      <c r="G40" s="45"/>
      <c r="H40" s="46">
        <f t="shared" si="1"/>
        <v>4.1100753454911612</v>
      </c>
      <c r="I40" s="47">
        <f t="shared" si="2"/>
        <v>-2.7093983466159814</v>
      </c>
      <c r="J40" s="47">
        <f t="shared" si="3"/>
        <v>-16.790750692464584</v>
      </c>
      <c r="K40" s="27"/>
      <c r="O40" s="45"/>
      <c r="Q40" s="45"/>
      <c r="R40" s="45"/>
    </row>
    <row r="41" spans="1:19">
      <c r="A41" s="41">
        <v>0.35416666666666663</v>
      </c>
      <c r="B41" s="42">
        <v>0.36458333333333331</v>
      </c>
      <c r="C41" s="43">
        <v>0.17675697274712299</v>
      </c>
      <c r="D41" s="34">
        <v>0.83919362400374997</v>
      </c>
      <c r="E41" s="44"/>
      <c r="F41" s="43">
        <f t="shared" si="0"/>
        <v>1.7675697274712299</v>
      </c>
      <c r="G41" s="45"/>
      <c r="H41" s="46">
        <f t="shared" si="1"/>
        <v>4.1825098740359135</v>
      </c>
      <c r="I41" s="47">
        <f t="shared" si="2"/>
        <v>-2.4149401465646836</v>
      </c>
      <c r="J41" s="47">
        <f t="shared" si="3"/>
        <v>-17.394485729105757</v>
      </c>
      <c r="K41" s="27"/>
      <c r="O41" s="45"/>
      <c r="Q41" s="45"/>
      <c r="R41" s="45"/>
    </row>
    <row r="42" spans="1:19">
      <c r="A42" s="41">
        <v>0.36458333333333331</v>
      </c>
      <c r="B42" s="42">
        <v>0.375</v>
      </c>
      <c r="C42" s="43">
        <v>0.21654689200730001</v>
      </c>
      <c r="D42" s="34">
        <v>0.84880450070323499</v>
      </c>
      <c r="E42" s="44"/>
      <c r="F42" s="43">
        <f t="shared" si="0"/>
        <v>2.1654689200730002</v>
      </c>
      <c r="G42" s="45"/>
      <c r="H42" s="46">
        <f t="shared" si="1"/>
        <v>4.2304101267832559</v>
      </c>
      <c r="I42" s="47">
        <f t="shared" si="2"/>
        <v>-2.0649412067102557</v>
      </c>
      <c r="J42" s="47">
        <f t="shared" si="3"/>
        <v>-17.910721030783321</v>
      </c>
      <c r="K42" s="27"/>
      <c r="O42" s="45"/>
      <c r="Q42" s="45"/>
      <c r="R42" s="45"/>
    </row>
    <row r="43" spans="1:19">
      <c r="A43" s="41">
        <v>0.375</v>
      </c>
      <c r="B43" s="42">
        <v>0.38541666666666669</v>
      </c>
      <c r="C43" s="43">
        <v>0.25905165230937</v>
      </c>
      <c r="D43" s="34">
        <v>0.85161744022503505</v>
      </c>
      <c r="E43" s="44"/>
      <c r="F43" s="43">
        <f t="shared" si="0"/>
        <v>2.5905165230937</v>
      </c>
      <c r="G43" s="45"/>
      <c r="H43" s="46">
        <f t="shared" si="1"/>
        <v>4.2444297129532069</v>
      </c>
      <c r="I43" s="47">
        <f t="shared" si="2"/>
        <v>-1.653913189859507</v>
      </c>
      <c r="J43" s="47">
        <f t="shared" si="3"/>
        <v>-18.324199328248199</v>
      </c>
      <c r="K43" s="27"/>
      <c r="O43" s="45"/>
      <c r="Q43" s="45"/>
      <c r="R43" s="45"/>
    </row>
    <row r="44" spans="1:19">
      <c r="A44" s="41">
        <v>0.38541666666666669</v>
      </c>
      <c r="B44" s="42">
        <v>0.39583333333333331</v>
      </c>
      <c r="C44" s="43">
        <v>0.303859141452895</v>
      </c>
      <c r="D44" s="34">
        <v>0.84903891233005202</v>
      </c>
      <c r="E44" s="44"/>
      <c r="F44" s="43">
        <f t="shared" si="0"/>
        <v>3.0385914145289501</v>
      </c>
      <c r="G44" s="45"/>
      <c r="H44" s="46">
        <f t="shared" si="1"/>
        <v>4.2315784256307536</v>
      </c>
      <c r="I44" s="47">
        <f t="shared" si="2"/>
        <v>-1.1929870111018035</v>
      </c>
      <c r="J44" s="47">
        <f t="shared" si="3"/>
        <v>-18.62244608102365</v>
      </c>
      <c r="K44" s="27"/>
      <c r="O44" s="45"/>
      <c r="Q44" s="45"/>
      <c r="R44" s="45"/>
    </row>
    <row r="45" spans="1:19">
      <c r="A45" s="41">
        <v>0.39583333333333331</v>
      </c>
      <c r="B45" s="42">
        <v>0.40625</v>
      </c>
      <c r="C45" s="43">
        <v>0.35053493370113797</v>
      </c>
      <c r="D45" s="34">
        <v>0.84247538677918399</v>
      </c>
      <c r="E45" s="44"/>
      <c r="F45" s="43">
        <f t="shared" si="0"/>
        <v>3.5053493370113795</v>
      </c>
      <c r="G45" s="45"/>
      <c r="H45" s="46">
        <f t="shared" si="1"/>
        <v>4.1988660579008599</v>
      </c>
      <c r="I45" s="47">
        <f t="shared" si="2"/>
        <v>-0.69351672088948035</v>
      </c>
      <c r="J45" s="47">
        <f t="shared" si="3"/>
        <v>-18.795825261246019</v>
      </c>
      <c r="K45" s="27"/>
      <c r="O45" s="45"/>
      <c r="Q45" s="45"/>
      <c r="R45" s="45"/>
      <c r="S45" s="27" t="s">
        <v>45</v>
      </c>
    </row>
    <row r="46" spans="1:19">
      <c r="A46" s="41">
        <v>0.40625</v>
      </c>
      <c r="B46" s="42">
        <v>0.41666666666666669</v>
      </c>
      <c r="C46" s="43">
        <v>0.39862649930132699</v>
      </c>
      <c r="D46" s="34">
        <v>0.83403656821378302</v>
      </c>
      <c r="E46" s="44"/>
      <c r="F46" s="43">
        <f t="shared" si="0"/>
        <v>3.9862649930132701</v>
      </c>
      <c r="G46" s="45"/>
      <c r="H46" s="46">
        <f t="shared" si="1"/>
        <v>4.1568072993910015</v>
      </c>
      <c r="I46" s="47">
        <f t="shared" si="2"/>
        <v>-0.17054230637773138</v>
      </c>
      <c r="J46" s="47">
        <f t="shared" si="3"/>
        <v>-18.838460837840451</v>
      </c>
      <c r="K46" s="27"/>
      <c r="O46" s="45"/>
      <c r="Q46" s="45"/>
      <c r="R46" s="45"/>
    </row>
    <row r="47" spans="1:19">
      <c r="A47" s="41">
        <v>0.41666666666666669</v>
      </c>
      <c r="B47" s="42">
        <v>0.42708333333333337</v>
      </c>
      <c r="C47" s="43">
        <v>0.44766758943013701</v>
      </c>
      <c r="D47" s="34">
        <v>0.825128926394749</v>
      </c>
      <c r="E47" s="44"/>
      <c r="F47" s="43">
        <f t="shared" si="0"/>
        <v>4.47667589430137</v>
      </c>
      <c r="G47" s="45"/>
      <c r="H47" s="46">
        <f t="shared" si="1"/>
        <v>4.1124119431861512</v>
      </c>
      <c r="I47" s="47">
        <f t="shared" si="2"/>
        <v>0.36426395111521881</v>
      </c>
      <c r="J47" s="47">
        <f t="shared" si="3"/>
        <v>-18.747394850061646</v>
      </c>
      <c r="K47" s="27"/>
      <c r="O47" s="45"/>
      <c r="Q47" s="45"/>
      <c r="R47" s="45"/>
    </row>
    <row r="48" spans="1:19">
      <c r="A48" s="41">
        <v>0.42708333333333337</v>
      </c>
      <c r="B48" s="42">
        <v>0.4375</v>
      </c>
      <c r="C48" s="43">
        <v>0.49718275407489099</v>
      </c>
      <c r="D48" s="34">
        <v>0.81739334270979802</v>
      </c>
      <c r="E48" s="44"/>
      <c r="F48" s="43">
        <f t="shared" si="0"/>
        <v>4.9718275407489099</v>
      </c>
      <c r="G48" s="45"/>
      <c r="H48" s="46">
        <f t="shared" si="1"/>
        <v>4.0738580812187806</v>
      </c>
      <c r="I48" s="47">
        <f t="shared" si="2"/>
        <v>0.8979694595301293</v>
      </c>
      <c r="J48" s="47">
        <f t="shared" si="3"/>
        <v>-18.522902485179113</v>
      </c>
      <c r="K48" s="27"/>
      <c r="O48" s="45"/>
      <c r="Q48" s="45"/>
      <c r="R48" s="45"/>
    </row>
    <row r="49" spans="1:18">
      <c r="A49" s="41">
        <v>0.4375</v>
      </c>
      <c r="B49" s="42">
        <v>0.44791666666666669</v>
      </c>
      <c r="C49" s="43">
        <v>0.54669194907292495</v>
      </c>
      <c r="D49" s="34">
        <v>0.81176746366619801</v>
      </c>
      <c r="E49" s="44"/>
      <c r="F49" s="43">
        <f t="shared" si="0"/>
        <v>5.46691949072925</v>
      </c>
      <c r="G49" s="45"/>
      <c r="H49" s="46">
        <f t="shared" si="1"/>
        <v>4.0458189088788776</v>
      </c>
      <c r="I49" s="47">
        <f t="shared" si="2"/>
        <v>1.4211005818503724</v>
      </c>
      <c r="J49" s="47">
        <f t="shared" si="3"/>
        <v>-18.167627339716521</v>
      </c>
      <c r="K49" s="27"/>
      <c r="O49" s="45"/>
      <c r="Q49" s="45"/>
      <c r="R49" s="45"/>
    </row>
    <row r="50" spans="1:18">
      <c r="A50" s="41">
        <v>0.44791666666666669</v>
      </c>
      <c r="B50" s="42">
        <v>0.45833333333333331</v>
      </c>
      <c r="C50" s="43">
        <v>0.59571518766755704</v>
      </c>
      <c r="D50" s="34">
        <v>0.80965775902484804</v>
      </c>
      <c r="E50" s="44"/>
      <c r="F50" s="43">
        <f t="shared" si="0"/>
        <v>5.9571518766755709</v>
      </c>
      <c r="G50" s="45"/>
      <c r="H50" s="46">
        <f t="shared" si="1"/>
        <v>4.0353042192514144</v>
      </c>
      <c r="I50" s="47">
        <f t="shared" si="2"/>
        <v>1.9218476574241565</v>
      </c>
      <c r="J50" s="47">
        <f t="shared" si="3"/>
        <v>-17.687165425360483</v>
      </c>
      <c r="K50" s="27"/>
      <c r="O50" s="45"/>
      <c r="Q50" s="45"/>
      <c r="R50" s="45"/>
    </row>
    <row r="51" spans="1:18">
      <c r="A51" s="41">
        <v>0.45833333333333331</v>
      </c>
      <c r="B51" s="42">
        <v>0.46875</v>
      </c>
      <c r="C51" s="43">
        <v>0.64377719150781898</v>
      </c>
      <c r="D51" s="34">
        <v>0.812470698546648</v>
      </c>
      <c r="E51" s="44"/>
      <c r="F51" s="43">
        <f t="shared" si="0"/>
        <v>6.4377719150781898</v>
      </c>
      <c r="G51" s="45"/>
      <c r="H51" s="46">
        <f t="shared" si="1"/>
        <v>4.0493238054213654</v>
      </c>
      <c r="I51" s="47">
        <f t="shared" si="2"/>
        <v>2.3884481096568244</v>
      </c>
      <c r="J51" s="47">
        <f t="shared" si="3"/>
        <v>-17.090053397946278</v>
      </c>
      <c r="K51" s="27"/>
      <c r="O51" s="45"/>
      <c r="Q51" s="45"/>
      <c r="R51" s="45"/>
    </row>
    <row r="52" spans="1:18">
      <c r="A52" s="41">
        <v>0.46875</v>
      </c>
      <c r="B52" s="42">
        <v>0.47916666666666663</v>
      </c>
      <c r="C52" s="43">
        <v>0.69041199602443304</v>
      </c>
      <c r="D52" s="34">
        <v>0.82090951711204896</v>
      </c>
      <c r="E52" s="44"/>
      <c r="F52" s="43">
        <f t="shared" si="0"/>
        <v>6.9041199602443299</v>
      </c>
      <c r="G52" s="45"/>
      <c r="H52" s="46">
        <f t="shared" si="1"/>
        <v>4.0913825639312247</v>
      </c>
      <c r="I52" s="47">
        <f t="shared" si="2"/>
        <v>2.8127373963131053</v>
      </c>
      <c r="J52" s="47">
        <f t="shared" si="3"/>
        <v>-16.386869048868</v>
      </c>
      <c r="K52" s="27"/>
      <c r="O52" s="45"/>
      <c r="Q52" s="45"/>
      <c r="R52" s="45"/>
    </row>
    <row r="53" spans="1:18">
      <c r="A53" s="41">
        <v>0.47916666666666663</v>
      </c>
      <c r="B53" s="42">
        <v>0.48958333333333331</v>
      </c>
      <c r="C53" s="43">
        <v>0.73516746555664503</v>
      </c>
      <c r="D53" s="34">
        <v>0.83591186122831695</v>
      </c>
      <c r="E53" s="44"/>
      <c r="F53" s="43">
        <f t="shared" si="0"/>
        <v>7.3516746555664501</v>
      </c>
      <c r="G53" s="45"/>
      <c r="H53" s="46">
        <f t="shared" si="1"/>
        <v>4.1661536901709715</v>
      </c>
      <c r="I53" s="47">
        <f t="shared" si="2"/>
        <v>3.1855209653954786</v>
      </c>
      <c r="J53" s="47">
        <f t="shared" si="3"/>
        <v>-15.590488807519131</v>
      </c>
      <c r="K53" s="27"/>
      <c r="O53" s="45"/>
      <c r="Q53" s="45"/>
      <c r="R53" s="45"/>
    </row>
    <row r="54" spans="1:18">
      <c r="A54" s="41">
        <v>0.48958333333333331</v>
      </c>
      <c r="B54" s="42">
        <v>0.5</v>
      </c>
      <c r="C54" s="43">
        <v>0.77760967447899798</v>
      </c>
      <c r="D54" s="34">
        <v>0.858415377402719</v>
      </c>
      <c r="E54" s="44"/>
      <c r="F54" s="43">
        <f t="shared" si="0"/>
        <v>7.7760967447899798</v>
      </c>
      <c r="G54" s="45"/>
      <c r="H54" s="46">
        <f t="shared" si="1"/>
        <v>4.278310379530593</v>
      </c>
      <c r="I54" s="47">
        <f t="shared" si="2"/>
        <v>3.4977863652593868</v>
      </c>
      <c r="J54" s="47">
        <f t="shared" si="3"/>
        <v>-14.716042216204285</v>
      </c>
      <c r="K54" s="27"/>
      <c r="O54" s="45"/>
      <c r="Q54" s="45"/>
      <c r="R54" s="45"/>
    </row>
    <row r="55" spans="1:18">
      <c r="A55" s="41">
        <v>0.5</v>
      </c>
      <c r="B55" s="42">
        <v>0.51041666666666663</v>
      </c>
      <c r="C55" s="43">
        <v>0.81732711187561502</v>
      </c>
      <c r="D55" s="34">
        <v>0.88795124238162204</v>
      </c>
      <c r="E55" s="44"/>
      <c r="F55" s="43">
        <f t="shared" si="0"/>
        <v>8.1732711187561495</v>
      </c>
      <c r="G55" s="45"/>
      <c r="H55" s="46">
        <f t="shared" si="1"/>
        <v>4.4255160343150974</v>
      </c>
      <c r="I55" s="47">
        <f t="shared" si="2"/>
        <v>3.7477550844410521</v>
      </c>
      <c r="J55" s="47">
        <f t="shared" si="3"/>
        <v>-13.779103445094021</v>
      </c>
      <c r="K55" s="27"/>
      <c r="O55" s="45"/>
      <c r="Q55" s="45"/>
      <c r="R55" s="45"/>
    </row>
    <row r="56" spans="1:18">
      <c r="A56" s="41">
        <v>0.51041666666666663</v>
      </c>
      <c r="B56" s="42">
        <v>0.52083333333333337</v>
      </c>
      <c r="C56" s="43">
        <v>0.85393466901927795</v>
      </c>
      <c r="D56" s="34">
        <v>0.91842475386779199</v>
      </c>
      <c r="E56" s="44"/>
      <c r="F56" s="43">
        <f t="shared" si="0"/>
        <v>8.5393466901927795</v>
      </c>
      <c r="G56" s="45"/>
      <c r="H56" s="46">
        <f t="shared" si="1"/>
        <v>4.5773948844895873</v>
      </c>
      <c r="I56" s="47">
        <f t="shared" si="2"/>
        <v>3.9619518057031922</v>
      </c>
      <c r="J56" s="47">
        <f t="shared" si="3"/>
        <v>-12.788615493668223</v>
      </c>
      <c r="K56" s="27"/>
      <c r="O56" s="45"/>
      <c r="Q56" s="45"/>
      <c r="R56" s="45"/>
    </row>
    <row r="57" spans="1:18">
      <c r="A57" s="41">
        <v>0.52083333333333337</v>
      </c>
      <c r="B57" s="42">
        <v>0.53125</v>
      </c>
      <c r="C57" s="43">
        <v>0.88707737101728601</v>
      </c>
      <c r="D57" s="34">
        <v>0.94210032817627798</v>
      </c>
      <c r="E57" s="44"/>
      <c r="F57" s="43">
        <f t="shared" si="0"/>
        <v>8.8707737101728608</v>
      </c>
      <c r="G57" s="45"/>
      <c r="H57" s="46">
        <f t="shared" si="1"/>
        <v>4.695393068086692</v>
      </c>
      <c r="I57" s="47">
        <f t="shared" si="2"/>
        <v>4.1753806420861688</v>
      </c>
      <c r="J57" s="47">
        <f t="shared" si="3"/>
        <v>-11.744770333146681</v>
      </c>
      <c r="K57" s="27"/>
      <c r="O57" s="45"/>
      <c r="Q57" s="45"/>
      <c r="R57" s="45"/>
    </row>
    <row r="58" spans="1:18">
      <c r="A58" s="41">
        <v>0.53125</v>
      </c>
      <c r="B58" s="42">
        <v>0.54166666666666663</v>
      </c>
      <c r="C58" s="43">
        <v>0.91643381646495603</v>
      </c>
      <c r="D58" s="34">
        <v>0.95124238162212804</v>
      </c>
      <c r="E58" s="44"/>
      <c r="F58" s="43">
        <f t="shared" si="0"/>
        <v>9.1643381646495605</v>
      </c>
      <c r="G58" s="45"/>
      <c r="H58" s="46">
        <f t="shared" si="1"/>
        <v>4.7409567231390337</v>
      </c>
      <c r="I58" s="47">
        <f t="shared" si="2"/>
        <v>4.4233814415105268</v>
      </c>
      <c r="J58" s="47">
        <f t="shared" si="3"/>
        <v>-10.638924972769049</v>
      </c>
      <c r="K58" s="27"/>
      <c r="O58" s="45"/>
      <c r="Q58" s="45"/>
      <c r="R58" s="45"/>
    </row>
    <row r="59" spans="1:18">
      <c r="A59" s="41">
        <v>0.54166666666666663</v>
      </c>
      <c r="B59" s="42">
        <v>0.55208333333333326</v>
      </c>
      <c r="C59" s="43">
        <v>0.94171929177706704</v>
      </c>
      <c r="D59" s="34">
        <v>0.94045944678856097</v>
      </c>
      <c r="E59" s="44"/>
      <c r="F59" s="43">
        <f t="shared" si="0"/>
        <v>9.4171929177706701</v>
      </c>
      <c r="G59" s="45"/>
      <c r="H59" s="46">
        <f t="shared" si="1"/>
        <v>4.6872149761542179</v>
      </c>
      <c r="I59" s="47">
        <f t="shared" si="2"/>
        <v>4.7299779416164522</v>
      </c>
      <c r="J59" s="47">
        <f t="shared" si="3"/>
        <v>-9.4564304873649352</v>
      </c>
      <c r="K59" s="27"/>
      <c r="O59" s="45"/>
      <c r="Q59" s="45"/>
      <c r="R59" s="45"/>
    </row>
    <row r="60" spans="1:18">
      <c r="A60" s="41">
        <v>0.55208333333333326</v>
      </c>
      <c r="B60" s="42">
        <v>0.5625</v>
      </c>
      <c r="C60" s="43">
        <v>0.96268853001983301</v>
      </c>
      <c r="D60" s="34">
        <v>0.91467416783872502</v>
      </c>
      <c r="E60" s="44"/>
      <c r="F60" s="43">
        <f t="shared" si="0"/>
        <v>9.6268853001983299</v>
      </c>
      <c r="G60" s="45"/>
      <c r="H60" s="46">
        <f t="shared" si="1"/>
        <v>4.5587021029296508</v>
      </c>
      <c r="I60" s="47">
        <f t="shared" si="2"/>
        <v>5.0681831972686791</v>
      </c>
      <c r="J60" s="47">
        <f t="shared" si="3"/>
        <v>-8.189384688047765</v>
      </c>
      <c r="K60" s="27"/>
      <c r="O60" s="45"/>
      <c r="Q60" s="45"/>
      <c r="R60" s="45"/>
    </row>
    <row r="61" spans="1:18">
      <c r="A61" s="41">
        <v>0.5625</v>
      </c>
      <c r="B61" s="42">
        <v>0.57291666666666663</v>
      </c>
      <c r="C61" s="43">
        <v>0.97913808751073905</v>
      </c>
      <c r="D61" s="34">
        <v>0.88021565869667096</v>
      </c>
      <c r="E61" s="44"/>
      <c r="F61" s="43">
        <f t="shared" si="0"/>
        <v>9.7913808751073912</v>
      </c>
      <c r="G61" s="45"/>
      <c r="H61" s="46">
        <f t="shared" si="1"/>
        <v>4.3869621723477259</v>
      </c>
      <c r="I61" s="47">
        <f t="shared" si="2"/>
        <v>5.4044187027596653</v>
      </c>
      <c r="J61" s="47">
        <f t="shared" si="3"/>
        <v>-6.8382800123578491</v>
      </c>
      <c r="K61" s="27"/>
      <c r="O61" s="45"/>
      <c r="Q61" s="45"/>
      <c r="R61" s="45"/>
    </row>
    <row r="62" spans="1:18">
      <c r="A62" s="41">
        <v>0.57291666666666663</v>
      </c>
      <c r="B62" s="42">
        <v>0.58333333333333337</v>
      </c>
      <c r="C62" s="43">
        <v>0.99090831515734301</v>
      </c>
      <c r="D62" s="34">
        <v>0.84388185654008396</v>
      </c>
      <c r="E62" s="44"/>
      <c r="F62" s="43">
        <f t="shared" si="0"/>
        <v>9.9090831515734301</v>
      </c>
      <c r="G62" s="45"/>
      <c r="H62" s="46">
        <f t="shared" si="1"/>
        <v>4.2058758509858354</v>
      </c>
      <c r="I62" s="47">
        <f t="shared" si="2"/>
        <v>5.7032073005875947</v>
      </c>
      <c r="J62" s="47">
        <f t="shared" si="3"/>
        <v>-5.4124781872109509</v>
      </c>
      <c r="K62" s="27"/>
      <c r="O62" s="45"/>
      <c r="Q62" s="45"/>
      <c r="R62" s="45"/>
    </row>
    <row r="63" spans="1:18">
      <c r="A63" s="41">
        <v>0.58333333333333337</v>
      </c>
      <c r="B63" s="42">
        <v>0.59375</v>
      </c>
      <c r="C63" s="43">
        <v>0.99788490543306096</v>
      </c>
      <c r="D63" s="34">
        <v>0.81129864041256405</v>
      </c>
      <c r="E63" s="44"/>
      <c r="F63" s="43">
        <f t="shared" si="0"/>
        <v>9.9788490543306096</v>
      </c>
      <c r="G63" s="45"/>
      <c r="H63" s="46">
        <f t="shared" si="1"/>
        <v>4.0434823111838822</v>
      </c>
      <c r="I63" s="47">
        <f t="shared" si="2"/>
        <v>5.9353667431467274</v>
      </c>
      <c r="J63" s="47">
        <f t="shared" si="3"/>
        <v>-3.9286365014242692</v>
      </c>
      <c r="K63" s="27"/>
      <c r="O63" s="45"/>
      <c r="Q63" s="45"/>
      <c r="R63" s="45"/>
    </row>
    <row r="64" spans="1:18">
      <c r="A64" s="41">
        <v>0.59375</v>
      </c>
      <c r="B64" s="42">
        <v>0.60416666666666674</v>
      </c>
      <c r="C64" s="43">
        <v>1</v>
      </c>
      <c r="D64" s="34">
        <v>0.78293483356774496</v>
      </c>
      <c r="E64" s="44"/>
      <c r="F64" s="43">
        <f t="shared" si="0"/>
        <v>10</v>
      </c>
      <c r="G64" s="45"/>
      <c r="H64" s="46">
        <f t="shared" si="1"/>
        <v>3.9021181506368605</v>
      </c>
      <c r="I64" s="47">
        <f t="shared" si="2"/>
        <v>6.097881849363139</v>
      </c>
      <c r="J64" s="47">
        <f t="shared" si="3"/>
        <v>-2.4041660390834845</v>
      </c>
      <c r="K64" s="27"/>
      <c r="O64" s="45"/>
      <c r="Q64" s="45"/>
      <c r="R64" s="45"/>
    </row>
    <row r="65" spans="1:18">
      <c r="A65" s="41">
        <v>0.60416666666666674</v>
      </c>
      <c r="B65" s="42">
        <v>0.61458333333333337</v>
      </c>
      <c r="C65" s="43">
        <v>0.99723284724607797</v>
      </c>
      <c r="D65" s="34">
        <v>0.75808720112517602</v>
      </c>
      <c r="E65" s="44"/>
      <c r="F65" s="43">
        <f t="shared" si="0"/>
        <v>9.972328472460779</v>
      </c>
      <c r="G65" s="45"/>
      <c r="H65" s="46">
        <f t="shared" si="1"/>
        <v>3.7782784728022785</v>
      </c>
      <c r="I65" s="47">
        <f t="shared" si="2"/>
        <v>6.1940499996585006</v>
      </c>
      <c r="J65" s="47">
        <f t="shared" si="3"/>
        <v>-0.85565353916885933</v>
      </c>
      <c r="K65" s="27"/>
      <c r="O65" s="45"/>
      <c r="Q65" s="45"/>
      <c r="R65" s="45"/>
    </row>
    <row r="66" spans="1:18">
      <c r="A66" s="41">
        <v>0.61458333333333337</v>
      </c>
      <c r="B66" s="42">
        <v>0.625</v>
      </c>
      <c r="C66" s="43">
        <v>0.98961000336507299</v>
      </c>
      <c r="D66" s="34">
        <v>0.73652133145804</v>
      </c>
      <c r="E66" s="44"/>
      <c r="F66" s="43">
        <f t="shared" si="0"/>
        <v>9.896100033650729</v>
      </c>
      <c r="G66" s="45"/>
      <c r="H66" s="46">
        <f t="shared" si="1"/>
        <v>3.6707949788326379</v>
      </c>
      <c r="I66" s="47">
        <f t="shared" si="2"/>
        <v>6.225305054818091</v>
      </c>
      <c r="J66" s="47">
        <f t="shared" si="3"/>
        <v>0.70067272453566343</v>
      </c>
      <c r="K66" s="27"/>
      <c r="O66" s="45"/>
      <c r="Q66" s="45"/>
      <c r="R66" s="45"/>
    </row>
    <row r="67" spans="1:18">
      <c r="A67" s="41">
        <v>0.625</v>
      </c>
      <c r="B67" s="42">
        <v>0.63541666666666663</v>
      </c>
      <c r="C67" s="43">
        <v>0.97720507503110698</v>
      </c>
      <c r="D67" s="34">
        <v>0.717533989685888</v>
      </c>
      <c r="E67" s="44"/>
      <c r="F67" s="43">
        <f t="shared" si="0"/>
        <v>9.7720507503110703</v>
      </c>
      <c r="G67" s="45"/>
      <c r="H67" s="46">
        <f t="shared" si="1"/>
        <v>3.5761627721854561</v>
      </c>
      <c r="I67" s="47">
        <f t="shared" si="2"/>
        <v>6.1958879781256142</v>
      </c>
      <c r="J67" s="47">
        <f t="shared" si="3"/>
        <v>2.2496447190670672</v>
      </c>
      <c r="K67" s="27"/>
      <c r="O67" s="45"/>
      <c r="Q67" s="45"/>
      <c r="R67" s="45"/>
    </row>
    <row r="68" spans="1:18">
      <c r="A68" s="41">
        <v>0.63541666666666663</v>
      </c>
      <c r="B68" s="42">
        <v>0.64583333333333337</v>
      </c>
      <c r="C68" s="43">
        <v>0.96013800616102796</v>
      </c>
      <c r="D68" s="34">
        <v>0.70112517580872002</v>
      </c>
      <c r="E68" s="44"/>
      <c r="F68" s="43">
        <f t="shared" si="0"/>
        <v>9.6013800616102802</v>
      </c>
      <c r="G68" s="45"/>
      <c r="H68" s="46">
        <f t="shared" si="1"/>
        <v>3.4943818528607329</v>
      </c>
      <c r="I68" s="47">
        <f t="shared" si="2"/>
        <v>6.1069982087495474</v>
      </c>
      <c r="J68" s="47">
        <f t="shared" si="3"/>
        <v>3.7763942712544543</v>
      </c>
      <c r="K68" s="27"/>
      <c r="O68" s="45"/>
      <c r="Q68" s="45"/>
      <c r="R68" s="45"/>
    </row>
    <row r="69" spans="1:18">
      <c r="A69" s="41">
        <v>0.64583333333333337</v>
      </c>
      <c r="B69" s="42">
        <v>0.65625</v>
      </c>
      <c r="C69" s="43">
        <v>0.938573915675875</v>
      </c>
      <c r="D69" s="34">
        <v>0.68799812470698496</v>
      </c>
      <c r="E69" s="44"/>
      <c r="F69" s="43">
        <f t="shared" si="0"/>
        <v>9.3857391567587491</v>
      </c>
      <c r="G69" s="45"/>
      <c r="H69" s="46">
        <f t="shared" si="1"/>
        <v>3.4289571174009512</v>
      </c>
      <c r="I69" s="47">
        <f t="shared" si="2"/>
        <v>5.9567820393577975</v>
      </c>
      <c r="J69" s="47">
        <f t="shared" si="3"/>
        <v>5.2655897810939036</v>
      </c>
      <c r="K69" s="27"/>
      <c r="O69" s="45"/>
      <c r="Q69" s="45"/>
      <c r="R69" s="45"/>
    </row>
    <row r="70" spans="1:18">
      <c r="A70" s="41">
        <v>0.65625</v>
      </c>
      <c r="B70" s="42">
        <v>0.66666666666666663</v>
      </c>
      <c r="C70" s="43">
        <v>0.912721497523306</v>
      </c>
      <c r="D70" s="34">
        <v>0.67791842475386799</v>
      </c>
      <c r="E70" s="44"/>
      <c r="F70" s="43">
        <f t="shared" si="0"/>
        <v>9.1272149752330591</v>
      </c>
      <c r="G70" s="45"/>
      <c r="H70" s="46">
        <f t="shared" si="1"/>
        <v>3.378720266958624</v>
      </c>
      <c r="I70" s="47">
        <f t="shared" si="2"/>
        <v>5.7484947082744355</v>
      </c>
      <c r="J70" s="47">
        <f t="shared" si="3"/>
        <v>6.7027134581625125</v>
      </c>
      <c r="K70" s="27"/>
      <c r="O70" s="45"/>
      <c r="Q70" s="45"/>
      <c r="R70" s="45"/>
    </row>
    <row r="71" spans="1:18">
      <c r="A71" s="41">
        <v>0.66666666666666663</v>
      </c>
      <c r="B71" s="42">
        <v>0.67708333333333326</v>
      </c>
      <c r="C71" s="43">
        <v>0.88283099846456303</v>
      </c>
      <c r="D71" s="34">
        <v>0.67182372245663402</v>
      </c>
      <c r="E71" s="44"/>
      <c r="F71" s="43">
        <f t="shared" ref="F71:F102" si="4">$F$4*C71</f>
        <v>8.8283099846456299</v>
      </c>
      <c r="G71" s="45"/>
      <c r="H71" s="46">
        <f t="shared" ref="H71:H102" si="5">$H$4*D71</f>
        <v>3.3483444969237262</v>
      </c>
      <c r="I71" s="47">
        <f t="shared" ref="I71:I102" si="6">F71-H71</f>
        <v>5.4799654877219037</v>
      </c>
      <c r="J71" s="47">
        <f t="shared" si="3"/>
        <v>8.072704830092988</v>
      </c>
      <c r="K71" s="27"/>
      <c r="O71" s="45"/>
      <c r="Q71" s="45"/>
      <c r="R71" s="45"/>
    </row>
    <row r="72" spans="1:18">
      <c r="A72" s="41">
        <v>0.67708333333333326</v>
      </c>
      <c r="B72" s="42">
        <v>0.6875</v>
      </c>
      <c r="C72" s="43">
        <v>0.84919179322090599</v>
      </c>
      <c r="D72" s="34">
        <v>0.66947960618846702</v>
      </c>
      <c r="E72" s="44"/>
      <c r="F72" s="43">
        <f t="shared" si="4"/>
        <v>8.4919179322090592</v>
      </c>
      <c r="G72" s="45"/>
      <c r="H72" s="46">
        <f t="shared" si="5"/>
        <v>3.3366615084487652</v>
      </c>
      <c r="I72" s="47">
        <f t="shared" si="6"/>
        <v>5.155256423760294</v>
      </c>
      <c r="J72" s="47">
        <f t="shared" si="3"/>
        <v>9.3615189360330611</v>
      </c>
      <c r="K72" s="27"/>
      <c r="O72" s="45"/>
      <c r="Q72" s="45"/>
      <c r="R72" s="45"/>
    </row>
    <row r="73" spans="1:18">
      <c r="A73" s="41">
        <v>0.6875</v>
      </c>
      <c r="B73" s="42">
        <v>0.69791666666666663</v>
      </c>
      <c r="C73" s="43">
        <v>0.81212958047597095</v>
      </c>
      <c r="D73" s="34">
        <v>0.67158931082981699</v>
      </c>
      <c r="E73" s="44"/>
      <c r="F73" s="43">
        <f t="shared" si="4"/>
        <v>8.1212958047597095</v>
      </c>
      <c r="G73" s="45"/>
      <c r="H73" s="46">
        <f t="shared" si="5"/>
        <v>3.3471761980762285</v>
      </c>
      <c r="I73" s="47">
        <f t="shared" si="6"/>
        <v>4.774119606683481</v>
      </c>
      <c r="J73" s="47">
        <f t="shared" si="3"/>
        <v>10.555048837703932</v>
      </c>
      <c r="K73" s="27"/>
      <c r="O73" s="45"/>
      <c r="Q73" s="45"/>
      <c r="R73" s="45"/>
    </row>
    <row r="74" spans="1:18">
      <c r="A74" s="41">
        <v>0.69791666666666663</v>
      </c>
      <c r="B74" s="42">
        <v>0.70833333333333337</v>
      </c>
      <c r="C74" s="43">
        <v>0.77200322690439205</v>
      </c>
      <c r="D74" s="34">
        <v>0.67791842475386799</v>
      </c>
      <c r="E74" s="44"/>
      <c r="F74" s="43">
        <f t="shared" si="4"/>
        <v>7.7200322690439203</v>
      </c>
      <c r="G74" s="45"/>
      <c r="H74" s="46">
        <f t="shared" si="5"/>
        <v>3.378720266958624</v>
      </c>
      <c r="I74" s="47">
        <f t="shared" si="6"/>
        <v>4.3413120020852958</v>
      </c>
      <c r="J74" s="47">
        <f t="shared" ref="J74:J102" si="7">J73+I74/4</f>
        <v>11.640376838225256</v>
      </c>
      <c r="K74" s="27"/>
      <c r="O74" s="45"/>
      <c r="Q74" s="45"/>
      <c r="R74" s="45"/>
    </row>
    <row r="75" spans="1:18">
      <c r="A75" s="41">
        <v>0.70833333333333337</v>
      </c>
      <c r="B75" s="42">
        <v>0.71875</v>
      </c>
      <c r="C75" s="43">
        <v>0.72920128980755705</v>
      </c>
      <c r="D75" s="34">
        <v>0.68917018284106901</v>
      </c>
      <c r="E75" s="44"/>
      <c r="F75" s="43">
        <f t="shared" si="4"/>
        <v>7.292012898075571</v>
      </c>
      <c r="G75" s="45"/>
      <c r="H75" s="46">
        <f t="shared" si="5"/>
        <v>3.4347986116384348</v>
      </c>
      <c r="I75" s="47">
        <f t="shared" si="6"/>
        <v>3.8572142864371362</v>
      </c>
      <c r="J75" s="47">
        <f t="shared" si="7"/>
        <v>12.60468040983454</v>
      </c>
      <c r="K75" s="27"/>
      <c r="O75" s="45"/>
      <c r="Q75" s="45"/>
      <c r="R75" s="45"/>
    </row>
    <row r="76" spans="1:18">
      <c r="A76" s="41">
        <v>0.71875</v>
      </c>
      <c r="B76" s="42">
        <v>0.72916666666666674</v>
      </c>
      <c r="C76" s="43">
        <v>0.68413825205163203</v>
      </c>
      <c r="D76" s="34">
        <v>0.70511017346460403</v>
      </c>
      <c r="E76" s="44"/>
      <c r="F76" s="43">
        <f t="shared" si="4"/>
        <v>6.8413825205163201</v>
      </c>
      <c r="G76" s="45"/>
      <c r="H76" s="46">
        <f t="shared" si="5"/>
        <v>3.5142429332681675</v>
      </c>
      <c r="I76" s="47">
        <f t="shared" si="6"/>
        <v>3.3271395872481526</v>
      </c>
      <c r="J76" s="47">
        <f t="shared" si="7"/>
        <v>13.436465306646578</v>
      </c>
      <c r="K76" s="27"/>
      <c r="O76" s="45"/>
      <c r="Q76" s="45"/>
      <c r="R76" s="45"/>
    </row>
    <row r="77" spans="1:18">
      <c r="A77" s="41">
        <v>0.72916666666666674</v>
      </c>
      <c r="B77" s="42">
        <v>0.73958333333333337</v>
      </c>
      <c r="C77" s="43">
        <v>0.63725050579077602</v>
      </c>
      <c r="D77" s="34">
        <v>0.72597280825128896</v>
      </c>
      <c r="E77" s="44"/>
      <c r="F77" s="43">
        <f t="shared" si="4"/>
        <v>6.3725050579077607</v>
      </c>
      <c r="G77" s="45"/>
      <c r="H77" s="46">
        <f t="shared" si="5"/>
        <v>3.6182215306953149</v>
      </c>
      <c r="I77" s="47">
        <f t="shared" si="6"/>
        <v>2.7542835272124457</v>
      </c>
      <c r="J77" s="47">
        <f t="shared" si="7"/>
        <v>14.125036188449689</v>
      </c>
      <c r="K77" s="27"/>
      <c r="O77" s="45"/>
      <c r="Q77" s="45"/>
      <c r="R77" s="45"/>
    </row>
    <row r="78" spans="1:18">
      <c r="A78" s="41">
        <v>0.73958333333333337</v>
      </c>
      <c r="B78" s="42">
        <v>0.75</v>
      </c>
      <c r="C78" s="43">
        <v>0.58899212389261602</v>
      </c>
      <c r="D78" s="34">
        <v>0.75105485232067504</v>
      </c>
      <c r="E78" s="44"/>
      <c r="F78" s="43">
        <f t="shared" si="4"/>
        <v>5.8899212389261599</v>
      </c>
      <c r="G78" s="45"/>
      <c r="H78" s="46">
        <f t="shared" si="5"/>
        <v>3.7432295073773951</v>
      </c>
      <c r="I78" s="47">
        <f t="shared" si="6"/>
        <v>2.1466917315487648</v>
      </c>
      <c r="J78" s="47">
        <f t="shared" si="7"/>
        <v>14.66170912133688</v>
      </c>
      <c r="K78" s="27"/>
      <c r="O78" s="45"/>
      <c r="Q78" s="45"/>
      <c r="R78" s="45"/>
    </row>
    <row r="79" spans="1:18">
      <c r="A79" s="41">
        <v>0.75</v>
      </c>
      <c r="B79" s="42">
        <v>0.76041666666666663</v>
      </c>
      <c r="C79" s="43">
        <v>0.53983046004026902</v>
      </c>
      <c r="D79" s="34">
        <v>0.780825128926395</v>
      </c>
      <c r="E79" s="44"/>
      <c r="F79" s="43">
        <f t="shared" si="4"/>
        <v>5.3983046004026907</v>
      </c>
      <c r="G79" s="45"/>
      <c r="H79" s="46">
        <f t="shared" si="5"/>
        <v>3.8916034610093972</v>
      </c>
      <c r="I79" s="47">
        <f t="shared" si="6"/>
        <v>1.5067011393932934</v>
      </c>
      <c r="J79" s="47">
        <f t="shared" si="7"/>
        <v>15.038384406185203</v>
      </c>
      <c r="K79" s="27"/>
      <c r="O79" s="45"/>
      <c r="Q79" s="45"/>
      <c r="R79" s="45"/>
    </row>
    <row r="80" spans="1:18">
      <c r="A80" s="41">
        <v>0.76041666666666663</v>
      </c>
      <c r="B80" s="42">
        <v>0.77083333333333337</v>
      </c>
      <c r="C80" s="43">
        <v>0.49024162014525502</v>
      </c>
      <c r="D80" s="34">
        <v>0.814111579934365</v>
      </c>
      <c r="E80" s="44"/>
      <c r="F80" s="43">
        <f t="shared" si="4"/>
        <v>4.9024162014525503</v>
      </c>
      <c r="G80" s="45"/>
      <c r="H80" s="46">
        <f t="shared" si="5"/>
        <v>4.0575018973538386</v>
      </c>
      <c r="I80" s="47">
        <f t="shared" si="6"/>
        <v>0.84491430409871171</v>
      </c>
      <c r="J80" s="47">
        <f t="shared" si="7"/>
        <v>15.249612982209882</v>
      </c>
      <c r="K80" s="27"/>
      <c r="O80" s="45"/>
      <c r="Q80" s="45"/>
      <c r="R80" s="45"/>
    </row>
    <row r="81" spans="1:18">
      <c r="A81" s="41">
        <v>0.77083333333333337</v>
      </c>
      <c r="B81" s="42">
        <v>0.78125</v>
      </c>
      <c r="C81" s="43">
        <v>0.44070584895263099</v>
      </c>
      <c r="D81" s="34">
        <v>0.84997655883731804</v>
      </c>
      <c r="E81" s="44"/>
      <c r="F81" s="43">
        <f t="shared" si="4"/>
        <v>4.4070584895263103</v>
      </c>
      <c r="G81" s="45"/>
      <c r="H81" s="46">
        <f t="shared" si="5"/>
        <v>4.2362516210207337</v>
      </c>
      <c r="I81" s="47">
        <f t="shared" si="6"/>
        <v>0.17080686850557658</v>
      </c>
      <c r="J81" s="47">
        <f t="shared" si="7"/>
        <v>15.292314699336277</v>
      </c>
      <c r="K81" s="27"/>
      <c r="O81" s="45"/>
      <c r="Q81" s="45"/>
      <c r="R81" s="45"/>
    </row>
    <row r="82" spans="1:18">
      <c r="A82" s="41">
        <v>0.78125</v>
      </c>
      <c r="B82" s="42">
        <v>0.79166666666666663</v>
      </c>
      <c r="C82" s="43">
        <v>0.39170287654143499</v>
      </c>
      <c r="D82" s="34">
        <v>0.88771683075480501</v>
      </c>
      <c r="E82" s="44"/>
      <c r="F82" s="43">
        <f t="shared" si="4"/>
        <v>3.9170287654143499</v>
      </c>
      <c r="G82" s="45"/>
      <c r="H82" s="46">
        <f t="shared" si="5"/>
        <v>4.4243477354675997</v>
      </c>
      <c r="I82" s="47">
        <f t="shared" si="6"/>
        <v>-0.50731897005324988</v>
      </c>
      <c r="J82" s="47">
        <f t="shared" si="7"/>
        <v>15.165484956822965</v>
      </c>
      <c r="K82" s="27"/>
      <c r="O82" s="45"/>
      <c r="Q82" s="45"/>
      <c r="R82" s="45"/>
    </row>
    <row r="83" spans="1:18">
      <c r="A83" s="41">
        <v>0.79166666666666663</v>
      </c>
      <c r="B83" s="42">
        <v>0.80208333333333326</v>
      </c>
      <c r="C83" s="43">
        <v>0.34370726981218602</v>
      </c>
      <c r="D83" s="34">
        <v>0.92569151429910901</v>
      </c>
      <c r="E83" s="44"/>
      <c r="F83" s="43">
        <f t="shared" si="4"/>
        <v>3.4370726981218604</v>
      </c>
      <c r="G83" s="45"/>
      <c r="H83" s="46">
        <f t="shared" si="5"/>
        <v>4.6136121487619635</v>
      </c>
      <c r="I83" s="47">
        <f t="shared" si="6"/>
        <v>-1.176539450640103</v>
      </c>
      <c r="J83" s="47">
        <f t="shared" si="7"/>
        <v>14.871350094162938</v>
      </c>
      <c r="K83" s="27"/>
      <c r="O83" s="45"/>
      <c r="Q83" s="45"/>
      <c r="R83" s="45"/>
    </row>
    <row r="84" spans="1:18">
      <c r="A84" s="41">
        <v>0.80208333333333326</v>
      </c>
      <c r="B84" s="42">
        <v>0.8125</v>
      </c>
      <c r="C84" s="43">
        <v>0.29718383400479198</v>
      </c>
      <c r="D84" s="34">
        <v>0.95991561181434604</v>
      </c>
      <c r="E84" s="44"/>
      <c r="F84" s="43">
        <f t="shared" si="4"/>
        <v>2.9718383400479196</v>
      </c>
      <c r="G84" s="45"/>
      <c r="H84" s="46">
        <f t="shared" si="5"/>
        <v>4.7841837804963907</v>
      </c>
      <c r="I84" s="47">
        <f t="shared" si="6"/>
        <v>-1.8123454404484711</v>
      </c>
      <c r="J84" s="47">
        <f t="shared" si="7"/>
        <v>14.418263734050822</v>
      </c>
      <c r="K84" s="27"/>
      <c r="O84" s="45"/>
      <c r="Q84" s="45"/>
      <c r="R84" s="45"/>
    </row>
    <row r="85" spans="1:18">
      <c r="A85" s="41">
        <v>0.8125</v>
      </c>
      <c r="B85" s="42">
        <v>0.82291666666666663</v>
      </c>
      <c r="C85" s="43">
        <v>0.252583108805505</v>
      </c>
      <c r="D85" s="34">
        <v>0.98616971401781495</v>
      </c>
      <c r="E85" s="44"/>
      <c r="F85" s="43">
        <f t="shared" si="4"/>
        <v>2.5258310880550501</v>
      </c>
      <c r="G85" s="45"/>
      <c r="H85" s="46">
        <f t="shared" si="5"/>
        <v>4.9150332514159478</v>
      </c>
      <c r="I85" s="47">
        <f t="shared" si="6"/>
        <v>-2.3892021633608977</v>
      </c>
      <c r="J85" s="47">
        <f t="shared" si="7"/>
        <v>13.820963193210597</v>
      </c>
      <c r="K85" s="27"/>
      <c r="O85" s="45"/>
      <c r="Q85" s="45"/>
      <c r="R85" s="45"/>
    </row>
    <row r="86" spans="1:18">
      <c r="A86" s="41">
        <v>0.82291666666666663</v>
      </c>
      <c r="B86" s="42">
        <v>0.83333333333333337</v>
      </c>
      <c r="C86" s="43">
        <v>0.210337002684928</v>
      </c>
      <c r="D86" s="34">
        <v>1</v>
      </c>
      <c r="E86" s="44"/>
      <c r="F86" s="43">
        <f t="shared" si="4"/>
        <v>2.1033700268492801</v>
      </c>
      <c r="G86" s="45"/>
      <c r="H86" s="46">
        <f t="shared" si="5"/>
        <v>4.9839628834182177</v>
      </c>
      <c r="I86" s="47">
        <f t="shared" si="6"/>
        <v>-2.8805928565689376</v>
      </c>
      <c r="J86" s="47">
        <f t="shared" si="7"/>
        <v>13.100814979068362</v>
      </c>
      <c r="K86" s="27"/>
      <c r="O86" s="45"/>
      <c r="Q86" s="45"/>
      <c r="R86" s="45"/>
    </row>
    <row r="87" spans="1:18">
      <c r="A87" s="41">
        <v>0.83333333333333337</v>
      </c>
      <c r="B87" s="42">
        <v>0.84375</v>
      </c>
      <c r="C87" s="43">
        <v>0.17085460776973199</v>
      </c>
      <c r="D87" s="34">
        <v>0.99859353023910002</v>
      </c>
      <c r="E87" s="44"/>
      <c r="F87" s="43">
        <f t="shared" si="4"/>
        <v>1.7085460776973198</v>
      </c>
      <c r="G87" s="45"/>
      <c r="H87" s="46">
        <f t="shared" si="5"/>
        <v>4.9769530903332422</v>
      </c>
      <c r="I87" s="47">
        <f t="shared" si="6"/>
        <v>-3.2684070126359224</v>
      </c>
      <c r="J87" s="47">
        <f t="shared" si="7"/>
        <v>12.283713225909381</v>
      </c>
      <c r="K87" s="27"/>
      <c r="O87" s="45"/>
      <c r="Q87" s="45"/>
      <c r="R87" s="45"/>
    </row>
    <row r="88" spans="1:18">
      <c r="A88" s="41">
        <v>0.84375</v>
      </c>
      <c r="B88" s="42">
        <v>0.85416666666666674</v>
      </c>
      <c r="C88" s="43">
        <v>0.13451823580130101</v>
      </c>
      <c r="D88" s="34">
        <v>0.98640412564463198</v>
      </c>
      <c r="E88" s="44"/>
      <c r="F88" s="43">
        <f t="shared" si="4"/>
        <v>1.3451823580130102</v>
      </c>
      <c r="G88" s="45"/>
      <c r="H88" s="46">
        <f t="shared" si="5"/>
        <v>4.9162015502634455</v>
      </c>
      <c r="I88" s="47">
        <f t="shared" si="6"/>
        <v>-3.5710191922504353</v>
      </c>
      <c r="J88" s="47">
        <f t="shared" si="7"/>
        <v>11.390958427846773</v>
      </c>
      <c r="K88" s="27"/>
      <c r="O88" s="45"/>
      <c r="Q88" s="45"/>
      <c r="R88" s="45"/>
    </row>
    <row r="89" spans="1:18">
      <c r="A89" s="41">
        <v>0.85416666666666674</v>
      </c>
      <c r="B89" s="42">
        <v>0.86458333333333337</v>
      </c>
      <c r="C89" s="43">
        <v>0.101679713592322</v>
      </c>
      <c r="D89" s="34">
        <v>0.96858884200656303</v>
      </c>
      <c r="E89" s="44"/>
      <c r="F89" s="43">
        <f t="shared" si="4"/>
        <v>1.01679713592322</v>
      </c>
      <c r="G89" s="45"/>
      <c r="H89" s="46">
        <f t="shared" si="5"/>
        <v>4.8274108378537424</v>
      </c>
      <c r="I89" s="47">
        <f t="shared" si="6"/>
        <v>-3.8106137019305226</v>
      </c>
      <c r="J89" s="47">
        <f t="shared" si="7"/>
        <v>10.438305002364142</v>
      </c>
      <c r="K89" s="27"/>
      <c r="O89" s="45"/>
      <c r="Q89" s="45"/>
      <c r="R89" s="45"/>
    </row>
    <row r="90" spans="1:18">
      <c r="A90" s="41">
        <v>0.86458333333333337</v>
      </c>
      <c r="B90" s="42">
        <v>0.875</v>
      </c>
      <c r="C90" s="43">
        <v>7.2656973877735606E-2</v>
      </c>
      <c r="D90" s="34">
        <v>0.95124238162212804</v>
      </c>
      <c r="E90" s="44"/>
      <c r="F90" s="43">
        <f t="shared" si="4"/>
        <v>0.72656973877735609</v>
      </c>
      <c r="G90" s="45"/>
      <c r="H90" s="46">
        <f t="shared" si="5"/>
        <v>4.7409567231390337</v>
      </c>
      <c r="I90" s="47">
        <f t="shared" si="6"/>
        <v>-4.0143869843616775</v>
      </c>
      <c r="J90" s="47">
        <f t="shared" si="7"/>
        <v>9.4347082562737228</v>
      </c>
      <c r="K90" s="27"/>
      <c r="O90" s="45"/>
      <c r="Q90" s="45"/>
      <c r="R90" s="45"/>
    </row>
    <row r="91" spans="1:18">
      <c r="A91" s="41">
        <v>0.875</v>
      </c>
      <c r="B91" s="42">
        <v>0.88541666666666663</v>
      </c>
      <c r="C91" s="43">
        <v>4.7730974594239702E-2</v>
      </c>
      <c r="D91" s="34">
        <v>0.93834974214721001</v>
      </c>
      <c r="E91" s="44"/>
      <c r="F91" s="43">
        <f t="shared" si="4"/>
        <v>0.477309745942397</v>
      </c>
      <c r="G91" s="45"/>
      <c r="H91" s="46">
        <f t="shared" si="5"/>
        <v>4.6767002865267502</v>
      </c>
      <c r="I91" s="47">
        <f t="shared" si="6"/>
        <v>-4.1993905405843535</v>
      </c>
      <c r="J91" s="47">
        <f t="shared" si="7"/>
        <v>8.3848606211276344</v>
      </c>
      <c r="K91" s="27"/>
      <c r="O91" s="45"/>
      <c r="Q91" s="45"/>
      <c r="R91" s="45"/>
    </row>
    <row r="92" spans="1:18">
      <c r="A92" s="41">
        <v>0.88541666666666663</v>
      </c>
      <c r="B92" s="42">
        <v>0.89583333333333337</v>
      </c>
      <c r="C92" s="43">
        <v>2.7142976440029599E-2</v>
      </c>
      <c r="D92" s="34">
        <v>0.92850445382090996</v>
      </c>
      <c r="E92" s="44"/>
      <c r="F92" s="43">
        <f t="shared" si="4"/>
        <v>0.27142976440029598</v>
      </c>
      <c r="G92" s="45"/>
      <c r="H92" s="46">
        <f t="shared" si="5"/>
        <v>4.6276317349319198</v>
      </c>
      <c r="I92" s="47">
        <f t="shared" si="6"/>
        <v>-4.3562019705316235</v>
      </c>
      <c r="J92" s="47">
        <f t="shared" si="7"/>
        <v>7.295810128494729</v>
      </c>
      <c r="K92" s="27"/>
      <c r="O92" s="45"/>
      <c r="Q92" s="45"/>
      <c r="R92" s="45"/>
    </row>
    <row r="93" spans="1:18">
      <c r="A93" s="41">
        <v>0.89583333333333337</v>
      </c>
      <c r="B93" s="42">
        <v>0.90625</v>
      </c>
      <c r="C93" s="43">
        <v>1.10922050948345E-2</v>
      </c>
      <c r="D93" s="34">
        <v>0.91912798874824198</v>
      </c>
      <c r="E93" s="44"/>
      <c r="F93" s="43">
        <f t="shared" si="4"/>
        <v>0.11092205094834501</v>
      </c>
      <c r="G93" s="45"/>
      <c r="H93" s="46">
        <f t="shared" si="5"/>
        <v>4.5808997810320751</v>
      </c>
      <c r="I93" s="47">
        <f t="shared" si="6"/>
        <v>-4.4699777300837304</v>
      </c>
      <c r="J93" s="47">
        <f t="shared" si="7"/>
        <v>6.1783156959737964</v>
      </c>
      <c r="K93" s="27"/>
      <c r="O93" s="45"/>
      <c r="Q93" s="45"/>
      <c r="R93" s="45"/>
    </row>
    <row r="94" spans="1:18">
      <c r="A94" s="41">
        <v>0.90625</v>
      </c>
      <c r="B94" s="42">
        <v>0.91666666666666663</v>
      </c>
      <c r="C94" s="43">
        <v>0</v>
      </c>
      <c r="D94" s="34">
        <v>0.90717299578059096</v>
      </c>
      <c r="E94" s="44"/>
      <c r="F94" s="43">
        <f t="shared" si="4"/>
        <v>0</v>
      </c>
      <c r="G94" s="45"/>
      <c r="H94" s="46">
        <f t="shared" si="5"/>
        <v>4.521316539809777</v>
      </c>
      <c r="I94" s="47">
        <f t="shared" si="6"/>
        <v>-4.521316539809777</v>
      </c>
      <c r="J94" s="47">
        <f t="shared" si="7"/>
        <v>5.0479865610213519</v>
      </c>
      <c r="K94" s="27"/>
      <c r="O94" s="45"/>
      <c r="Q94" s="45"/>
      <c r="R94" s="45"/>
    </row>
    <row r="95" spans="1:18">
      <c r="A95" s="41">
        <v>0.91666666666666663</v>
      </c>
      <c r="B95" s="42">
        <v>0.92708333333333326</v>
      </c>
      <c r="C95" s="43">
        <v>0</v>
      </c>
      <c r="D95" s="34">
        <v>0.89029535864978904</v>
      </c>
      <c r="E95" s="44"/>
      <c r="F95" s="43">
        <f t="shared" si="4"/>
        <v>0</v>
      </c>
      <c r="G95" s="45"/>
      <c r="H95" s="46">
        <f t="shared" si="5"/>
        <v>4.4371990227900584</v>
      </c>
      <c r="I95" s="47">
        <f t="shared" si="6"/>
        <v>-4.4371990227900584</v>
      </c>
      <c r="J95" s="47">
        <f t="shared" si="7"/>
        <v>3.9386868053238375</v>
      </c>
      <c r="K95" s="27"/>
      <c r="O95" s="45"/>
      <c r="Q95" s="45"/>
      <c r="R95" s="45"/>
    </row>
    <row r="96" spans="1:18">
      <c r="A96" s="41">
        <v>0.92708333333333326</v>
      </c>
      <c r="B96" s="42">
        <v>0.9375</v>
      </c>
      <c r="C96" s="43">
        <v>0</v>
      </c>
      <c r="D96" s="34">
        <v>0.86661978434130305</v>
      </c>
      <c r="E96" s="44"/>
      <c r="F96" s="43">
        <f t="shared" si="4"/>
        <v>0</v>
      </c>
      <c r="G96" s="45"/>
      <c r="H96" s="46">
        <f t="shared" si="5"/>
        <v>4.3192008391929546</v>
      </c>
      <c r="I96" s="47">
        <f t="shared" si="6"/>
        <v>-4.3192008391929546</v>
      </c>
      <c r="J96" s="47">
        <f t="shared" si="7"/>
        <v>2.8588865955255987</v>
      </c>
      <c r="K96" s="27"/>
      <c r="O96" s="45"/>
      <c r="Q96" s="45"/>
      <c r="R96" s="45"/>
    </row>
    <row r="97" spans="1:18">
      <c r="A97" s="41">
        <v>0.9375</v>
      </c>
      <c r="B97" s="42">
        <v>0.94791666666666663</v>
      </c>
      <c r="C97" s="43">
        <v>0</v>
      </c>
      <c r="D97" s="34">
        <v>0.835443037974684</v>
      </c>
      <c r="E97" s="44"/>
      <c r="F97" s="43">
        <f t="shared" si="4"/>
        <v>0</v>
      </c>
      <c r="G97" s="45"/>
      <c r="H97" s="46">
        <f t="shared" si="5"/>
        <v>4.1638170924759814</v>
      </c>
      <c r="I97" s="47">
        <f t="shared" si="6"/>
        <v>-4.1638170924759814</v>
      </c>
      <c r="J97" s="47">
        <f t="shared" si="7"/>
        <v>1.8179323224066033</v>
      </c>
      <c r="K97" s="27"/>
      <c r="O97" s="45"/>
      <c r="Q97" s="45"/>
      <c r="R97" s="45"/>
    </row>
    <row r="98" spans="1:18">
      <c r="A98" s="41">
        <v>0.94791666666666663</v>
      </c>
      <c r="B98" s="42">
        <v>0.95833333333333337</v>
      </c>
      <c r="C98" s="43">
        <v>0</v>
      </c>
      <c r="D98" s="34">
        <v>0.795124238162213</v>
      </c>
      <c r="E98" s="44"/>
      <c r="F98" s="43">
        <f t="shared" si="4"/>
        <v>0</v>
      </c>
      <c r="G98" s="45"/>
      <c r="H98" s="46">
        <f t="shared" si="5"/>
        <v>3.9628696907066567</v>
      </c>
      <c r="I98" s="47">
        <f t="shared" si="6"/>
        <v>-3.9628696907066567</v>
      </c>
      <c r="J98" s="47">
        <f t="shared" si="7"/>
        <v>0.82721489972993911</v>
      </c>
      <c r="K98" s="27"/>
      <c r="O98" s="45"/>
      <c r="Q98" s="45"/>
      <c r="R98" s="45"/>
    </row>
    <row r="99" spans="1:18">
      <c r="A99" s="41">
        <v>0.95833333333333337</v>
      </c>
      <c r="B99" s="42">
        <v>0.96875</v>
      </c>
      <c r="C99" s="43">
        <v>0</v>
      </c>
      <c r="D99" s="34">
        <v>0.74542897327707502</v>
      </c>
      <c r="E99" s="44"/>
      <c r="F99" s="43">
        <f t="shared" si="4"/>
        <v>0</v>
      </c>
      <c r="G99" s="45"/>
      <c r="H99" s="46">
        <f t="shared" si="5"/>
        <v>3.7151903350374922</v>
      </c>
      <c r="I99" s="47">
        <f t="shared" si="6"/>
        <v>-3.7151903350374922</v>
      </c>
      <c r="J99" s="47">
        <f t="shared" si="7"/>
        <v>-0.10158268402943393</v>
      </c>
      <c r="K99" s="27"/>
      <c r="O99" s="45"/>
      <c r="Q99" s="45"/>
      <c r="R99" s="45"/>
    </row>
    <row r="100" spans="1:18">
      <c r="A100" s="41">
        <v>0.96875</v>
      </c>
      <c r="B100" s="42">
        <v>0.97916666666666674</v>
      </c>
      <c r="C100" s="43">
        <v>0</v>
      </c>
      <c r="D100" s="34">
        <v>0.68846694796061902</v>
      </c>
      <c r="E100" s="44"/>
      <c r="F100" s="43">
        <f t="shared" si="4"/>
        <v>0</v>
      </c>
      <c r="G100" s="45"/>
      <c r="H100" s="46">
        <f t="shared" si="5"/>
        <v>3.4312937150959466</v>
      </c>
      <c r="I100" s="47">
        <f t="shared" si="6"/>
        <v>-3.4312937150959466</v>
      </c>
      <c r="J100" s="47">
        <f t="shared" si="7"/>
        <v>-0.95940611280342059</v>
      </c>
      <c r="K100" s="27"/>
      <c r="O100" s="45"/>
      <c r="Q100" s="45"/>
      <c r="R100" s="45"/>
    </row>
    <row r="101" spans="1:18">
      <c r="A101" s="41">
        <v>0.97916666666666674</v>
      </c>
      <c r="B101" s="42">
        <v>0.98958333333333337</v>
      </c>
      <c r="C101" s="43">
        <v>0</v>
      </c>
      <c r="D101" s="34">
        <v>0.62751992498827902</v>
      </c>
      <c r="E101" s="44"/>
      <c r="F101" s="43">
        <f t="shared" si="4"/>
        <v>0</v>
      </c>
      <c r="G101" s="45"/>
      <c r="H101" s="46">
        <f t="shared" si="5"/>
        <v>3.1275360147469669</v>
      </c>
      <c r="I101" s="47">
        <f t="shared" si="6"/>
        <v>-3.1275360147469669</v>
      </c>
      <c r="J101" s="47">
        <f t="shared" si="7"/>
        <v>-1.7412901164901622</v>
      </c>
      <c r="K101" s="27"/>
      <c r="O101" s="45"/>
      <c r="Q101" s="45"/>
      <c r="R101" s="45"/>
    </row>
    <row r="102" spans="1:18">
      <c r="A102" s="48">
        <v>0.98958333333333337</v>
      </c>
      <c r="B102" s="49">
        <v>1</v>
      </c>
      <c r="C102" s="50">
        <v>0</v>
      </c>
      <c r="D102" s="51">
        <v>0.56586966713549003</v>
      </c>
      <c r="E102" s="52"/>
      <c r="F102" s="50">
        <f t="shared" si="4"/>
        <v>0</v>
      </c>
      <c r="G102" s="53"/>
      <c r="H102" s="54">
        <f t="shared" si="5"/>
        <v>2.8202734178555038</v>
      </c>
      <c r="I102" s="47">
        <f t="shared" si="6"/>
        <v>-2.8202734178555038</v>
      </c>
      <c r="J102" s="47">
        <f t="shared" si="7"/>
        <v>-2.446358470954038</v>
      </c>
      <c r="K102" s="27"/>
      <c r="O102" s="45"/>
      <c r="Q102" s="45"/>
      <c r="R102" s="45"/>
    </row>
    <row r="103" spans="1:18">
      <c r="A103" s="29"/>
      <c r="B103" s="29"/>
      <c r="C103" s="43"/>
      <c r="D103" s="55"/>
      <c r="E103" s="45"/>
      <c r="F103" s="45"/>
      <c r="G103" s="45"/>
      <c r="H103" s="45"/>
      <c r="I103" s="27"/>
      <c r="J103" s="27"/>
      <c r="K103" s="27"/>
      <c r="O103" s="45"/>
      <c r="Q103" s="45"/>
      <c r="R103" s="45"/>
    </row>
    <row r="104" spans="1:18">
      <c r="A104" s="29" t="s">
        <v>46</v>
      </c>
      <c r="B104" s="29"/>
      <c r="C104" s="43">
        <f>SUM(C7:C102)/4</f>
        <v>7.9184726526579201</v>
      </c>
      <c r="D104" s="55">
        <f>SUM(D7:D102)/4</f>
        <v>16.491250586029068</v>
      </c>
      <c r="E104" s="26" t="s">
        <v>47</v>
      </c>
      <c r="F104" s="55">
        <f>SUM(F7:F102)/4</f>
        <v>79.184726526579198</v>
      </c>
      <c r="G104" s="43"/>
      <c r="H104" s="55">
        <f>SUM(H7:H102)/4</f>
        <v>82.191780821917817</v>
      </c>
      <c r="I104" s="55">
        <f>SUM(I7:I102)/4</f>
        <v>-3.0070542953385906</v>
      </c>
    </row>
    <row r="105" spans="1:18">
      <c r="A105" s="56" t="s">
        <v>46</v>
      </c>
      <c r="C105" s="43">
        <f>C104*365</f>
        <v>2890.2425182201409</v>
      </c>
      <c r="D105" s="43">
        <f>D104*365</f>
        <v>6019.3064639006097</v>
      </c>
      <c r="E105" s="26" t="s">
        <v>48</v>
      </c>
      <c r="F105" s="43">
        <f>F104*365</f>
        <v>28902.425182201408</v>
      </c>
      <c r="G105" s="43"/>
      <c r="H105" s="43">
        <f>H104*365</f>
        <v>30000.000000000004</v>
      </c>
      <c r="I105" s="43">
        <f>I104*365</f>
        <v>-1097.5748177985856</v>
      </c>
    </row>
    <row r="106" spans="1:18">
      <c r="C106" s="27"/>
    </row>
    <row r="107" spans="1:18">
      <c r="C107" s="27"/>
    </row>
    <row r="108" spans="1:18">
      <c r="C108" s="27"/>
    </row>
    <row r="109" spans="1:18">
      <c r="C109" s="27"/>
    </row>
    <row r="110" spans="1:18">
      <c r="C110" s="27"/>
    </row>
    <row r="111" spans="1:18">
      <c r="C111" s="27"/>
    </row>
    <row r="112" spans="1:18">
      <c r="C112" s="27"/>
      <c r="D112" s="26"/>
    </row>
    <row r="113" spans="3:3">
      <c r="C113" s="27"/>
    </row>
    <row r="114" spans="3:3">
      <c r="C114" s="27"/>
    </row>
    <row r="115" spans="3:3">
      <c r="C115" s="27"/>
    </row>
    <row r="116" spans="3:3">
      <c r="C116" s="27"/>
    </row>
    <row r="117" spans="3:3">
      <c r="C117" s="27"/>
    </row>
    <row r="118" spans="3:3">
      <c r="C118" s="27"/>
    </row>
    <row r="119" spans="3:3">
      <c r="C119" s="27"/>
    </row>
    <row r="120" spans="3:3">
      <c r="C120" s="27"/>
    </row>
    <row r="121" spans="3:3">
      <c r="C121" s="27"/>
    </row>
    <row r="122" spans="3:3">
      <c r="C122" s="27"/>
    </row>
    <row r="123" spans="3:3">
      <c r="C123" s="27"/>
    </row>
    <row r="124" spans="3:3">
      <c r="C124" s="27"/>
    </row>
    <row r="125" spans="3:3">
      <c r="C125" s="27"/>
    </row>
    <row r="126" spans="3:3">
      <c r="C126" s="27"/>
    </row>
    <row r="127" spans="3:3">
      <c r="C127" s="27"/>
    </row>
    <row r="128" spans="3:3">
      <c r="C128" s="27"/>
    </row>
    <row r="129" spans="3:3">
      <c r="C129" s="27"/>
    </row>
    <row r="130" spans="3:3">
      <c r="C130" s="27"/>
    </row>
    <row r="131" spans="3:3">
      <c r="C131" s="27"/>
    </row>
    <row r="132" spans="3:3">
      <c r="C132" s="27"/>
    </row>
    <row r="133" spans="3:3">
      <c r="C133" s="27"/>
    </row>
    <row r="134" spans="3:3">
      <c r="C134" s="27"/>
    </row>
    <row r="135" spans="3:3">
      <c r="C135" s="27"/>
    </row>
    <row r="136" spans="3:3">
      <c r="C136" s="27"/>
    </row>
    <row r="137" spans="3:3">
      <c r="C137" s="27"/>
    </row>
    <row r="138" spans="3:3">
      <c r="C138" s="27"/>
    </row>
    <row r="139" spans="3:3">
      <c r="C139" s="27"/>
    </row>
    <row r="140" spans="3:3">
      <c r="C140" s="27"/>
    </row>
  </sheetData>
  <pageMargins left="0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&amp;CSeite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Investitionsrechnung</vt:lpstr>
      <vt:lpstr> Leistung und Energie</vt:lpstr>
    </vt:vector>
  </TitlesOfParts>
  <Company>DHBW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Rupp</dc:creator>
  <cp:lastModifiedBy>Stephan Rupp</cp:lastModifiedBy>
  <dcterms:created xsi:type="dcterms:W3CDTF">2015-09-09T16:41:38Z</dcterms:created>
  <dcterms:modified xsi:type="dcterms:W3CDTF">2020-02-08T10:37:17Z</dcterms:modified>
</cp:coreProperties>
</file>